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ec9285c7bb7fe14a/Documents/Athletics/Fixtures and Spring Open/"/>
    </mc:Choice>
  </mc:AlternateContent>
  <xr:revisionPtr revIDLastSave="0" documentId="8_{F2929258-7F05-48DB-AB2A-631DBB76C907}" xr6:coauthVersionLast="47" xr6:coauthVersionMax="47" xr10:uidLastSave="{00000000-0000-0000-0000-000000000000}"/>
  <bookViews>
    <workbookView xWindow="-108" yWindow="-108" windowWidth="23256" windowHeight="12456" xr2:uid="{1DEED083-05A4-47E6-BFFD-C731C80E65DE}"/>
  </bookViews>
  <sheets>
    <sheet name="Full Track Resul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11" i="1"/>
  <c r="G12" i="1"/>
  <c r="G13" i="1"/>
  <c r="G14" i="1"/>
  <c r="G15" i="1"/>
  <c r="G18" i="1"/>
  <c r="G19" i="1"/>
  <c r="G20" i="1"/>
  <c r="G23" i="1"/>
  <c r="G24" i="1"/>
  <c r="G25" i="1"/>
  <c r="G28" i="1"/>
  <c r="G29" i="1"/>
  <c r="G30" i="1"/>
  <c r="G33" i="1"/>
  <c r="G34" i="1"/>
  <c r="G35" i="1"/>
  <c r="G36" i="1"/>
  <c r="G37" i="1"/>
  <c r="G40" i="1"/>
  <c r="G41" i="1"/>
  <c r="G42" i="1"/>
  <c r="G43" i="1"/>
  <c r="G44" i="1"/>
  <c r="G47" i="1"/>
  <c r="G48" i="1"/>
  <c r="G49" i="1"/>
  <c r="G50" i="1"/>
  <c r="G51" i="1"/>
  <c r="G54" i="1"/>
  <c r="G55" i="1"/>
  <c r="G56" i="1"/>
  <c r="G57" i="1"/>
  <c r="G58" i="1"/>
  <c r="G61" i="1"/>
  <c r="G62" i="1"/>
  <c r="G63" i="1"/>
  <c r="G64" i="1"/>
  <c r="G65" i="1"/>
  <c r="G68" i="1"/>
  <c r="G69" i="1"/>
  <c r="G70" i="1"/>
  <c r="G71" i="1"/>
  <c r="G72" i="1"/>
  <c r="G75" i="1"/>
  <c r="G76" i="1"/>
  <c r="G77" i="1"/>
  <c r="G78" i="1"/>
  <c r="G79" i="1"/>
  <c r="G82" i="1"/>
  <c r="G83" i="1"/>
  <c r="G84" i="1"/>
  <c r="G85" i="1"/>
  <c r="G86" i="1"/>
  <c r="G89" i="1"/>
  <c r="G90" i="1"/>
  <c r="G91" i="1"/>
  <c r="G92" i="1"/>
  <c r="G93" i="1"/>
  <c r="G96" i="1"/>
  <c r="G97" i="1"/>
  <c r="G98" i="1"/>
  <c r="G99" i="1"/>
  <c r="G100" i="1"/>
  <c r="G103" i="1"/>
  <c r="G104" i="1"/>
  <c r="G105" i="1"/>
  <c r="G106" i="1"/>
  <c r="G107" i="1"/>
  <c r="G110" i="1"/>
  <c r="G111" i="1"/>
  <c r="G112" i="1"/>
  <c r="G113" i="1"/>
  <c r="G114" i="1"/>
  <c r="G117" i="1"/>
  <c r="G118" i="1"/>
  <c r="G119" i="1"/>
  <c r="G120" i="1"/>
  <c r="G121" i="1"/>
  <c r="G124" i="1"/>
  <c r="G125" i="1"/>
  <c r="G126" i="1"/>
  <c r="G127" i="1"/>
  <c r="G128" i="1"/>
  <c r="G131" i="1"/>
  <c r="G132" i="1"/>
  <c r="G133" i="1"/>
  <c r="G134" i="1"/>
  <c r="G135" i="1"/>
  <c r="G138" i="1"/>
  <c r="G139" i="1"/>
  <c r="G140" i="1"/>
  <c r="G141" i="1"/>
  <c r="G142" i="1"/>
  <c r="G145" i="1"/>
  <c r="G146" i="1"/>
  <c r="G147" i="1"/>
  <c r="G148" i="1"/>
  <c r="G149" i="1"/>
  <c r="G152" i="1"/>
  <c r="G153" i="1"/>
  <c r="G154" i="1"/>
  <c r="G155" i="1"/>
  <c r="G156" i="1"/>
  <c r="G159" i="1"/>
  <c r="G160" i="1"/>
  <c r="G161" i="1"/>
  <c r="G162" i="1"/>
  <c r="G163" i="1"/>
  <c r="G166" i="1"/>
  <c r="G167" i="1"/>
  <c r="G168" i="1"/>
  <c r="G169" i="1"/>
  <c r="G170" i="1"/>
  <c r="G173" i="1"/>
  <c r="G174" i="1"/>
  <c r="G175" i="1"/>
  <c r="G176" i="1"/>
  <c r="G177" i="1"/>
  <c r="G180" i="1"/>
  <c r="G181" i="1"/>
  <c r="G182" i="1"/>
  <c r="G183" i="1"/>
  <c r="G184" i="1"/>
  <c r="G187" i="1"/>
  <c r="G188" i="1"/>
  <c r="G189" i="1"/>
  <c r="G190" i="1"/>
  <c r="G191" i="1"/>
  <c r="G194" i="1"/>
  <c r="G195" i="1"/>
  <c r="G196" i="1"/>
  <c r="G197" i="1"/>
  <c r="G198" i="1"/>
  <c r="G201" i="1"/>
  <c r="G202" i="1"/>
  <c r="G203" i="1"/>
  <c r="G204" i="1"/>
  <c r="G205" i="1"/>
  <c r="G208" i="1"/>
  <c r="G209" i="1"/>
  <c r="G210" i="1"/>
  <c r="G211" i="1"/>
  <c r="G212" i="1"/>
  <c r="G215" i="1"/>
  <c r="G216" i="1"/>
  <c r="G217" i="1"/>
  <c r="G220" i="1"/>
  <c r="G221" i="1"/>
  <c r="G222" i="1"/>
  <c r="G223" i="1"/>
  <c r="G224" i="1"/>
  <c r="G227" i="1"/>
  <c r="G228" i="1"/>
  <c r="G229" i="1"/>
  <c r="G230" i="1"/>
  <c r="G231" i="1"/>
  <c r="G234" i="1"/>
  <c r="G235" i="1"/>
  <c r="G236" i="1"/>
  <c r="G237" i="1"/>
  <c r="G238" i="1"/>
  <c r="G241" i="1"/>
  <c r="G242" i="1"/>
  <c r="G243" i="1"/>
  <c r="G244" i="1"/>
  <c r="G245" i="1"/>
  <c r="G248" i="1"/>
  <c r="G249" i="1"/>
  <c r="G250" i="1"/>
  <c r="G251" i="1"/>
  <c r="G252" i="1"/>
  <c r="G255" i="1"/>
  <c r="G256" i="1"/>
  <c r="G257" i="1"/>
  <c r="G258" i="1"/>
  <c r="G259" i="1"/>
  <c r="G262" i="1"/>
  <c r="G263" i="1"/>
  <c r="G264" i="1"/>
  <c r="G265" i="1"/>
  <c r="G266" i="1"/>
  <c r="G269" i="1"/>
  <c r="G270" i="1"/>
  <c r="G271" i="1"/>
  <c r="G272" i="1"/>
  <c r="G273" i="1"/>
  <c r="G276" i="1"/>
  <c r="G277" i="1"/>
  <c r="G278" i="1"/>
  <c r="G279" i="1"/>
  <c r="G280" i="1"/>
  <c r="G283" i="1"/>
  <c r="G284" i="1"/>
  <c r="G285" i="1"/>
  <c r="G286" i="1"/>
  <c r="G287" i="1"/>
  <c r="G290" i="1"/>
  <c r="G291" i="1"/>
  <c r="G292" i="1"/>
  <c r="G293" i="1"/>
  <c r="G294" i="1"/>
  <c r="G297" i="1"/>
  <c r="G298" i="1"/>
  <c r="G299" i="1"/>
  <c r="G300" i="1"/>
  <c r="G301" i="1"/>
  <c r="G304" i="1"/>
  <c r="G305" i="1"/>
  <c r="G306" i="1"/>
  <c r="G307" i="1"/>
  <c r="G308" i="1"/>
  <c r="G311" i="1"/>
  <c r="G312" i="1"/>
  <c r="G313" i="1"/>
  <c r="G314" i="1"/>
  <c r="G315" i="1"/>
  <c r="G318" i="1"/>
  <c r="G319" i="1"/>
  <c r="G320" i="1"/>
  <c r="G321" i="1"/>
  <c r="G322" i="1"/>
  <c r="G325" i="1"/>
  <c r="G326" i="1"/>
  <c r="G327" i="1"/>
  <c r="G328" i="1"/>
  <c r="G329" i="1"/>
  <c r="G332" i="1"/>
  <c r="G333" i="1"/>
  <c r="G334" i="1"/>
  <c r="G335" i="1"/>
  <c r="G336" i="1"/>
  <c r="G339" i="1"/>
  <c r="G340" i="1"/>
  <c r="G341" i="1"/>
  <c r="G342" i="1"/>
  <c r="G343" i="1"/>
  <c r="G346" i="1"/>
  <c r="G347" i="1"/>
  <c r="G348" i="1"/>
  <c r="G349" i="1"/>
  <c r="G350" i="1"/>
  <c r="G353" i="1"/>
  <c r="G354" i="1"/>
  <c r="G355" i="1"/>
  <c r="G356" i="1"/>
  <c r="G357" i="1"/>
  <c r="G360" i="1"/>
  <c r="G361" i="1"/>
  <c r="G362" i="1"/>
  <c r="G363" i="1"/>
  <c r="G366" i="1"/>
  <c r="G367" i="1"/>
  <c r="G368" i="1"/>
  <c r="G369" i="1"/>
  <c r="G372" i="1"/>
  <c r="G373" i="1"/>
  <c r="G374" i="1"/>
  <c r="G375" i="1"/>
  <c r="G378" i="1"/>
  <c r="G379" i="1"/>
  <c r="G380" i="1"/>
  <c r="G381" i="1"/>
  <c r="G382" i="1"/>
</calcChain>
</file>

<file path=xl/sharedStrings.xml><?xml version="1.0" encoding="utf-8"?>
<sst xmlns="http://schemas.openxmlformats.org/spreadsheetml/2006/main" count="927" uniqueCount="223">
  <si>
    <t>60m Hurdles</t>
  </si>
  <si>
    <t xml:space="preserve"> </t>
  </si>
  <si>
    <t>Valentina Artuso Sartoreli</t>
  </si>
  <si>
    <t>Reading AC</t>
  </si>
  <si>
    <t>U13G</t>
  </si>
  <si>
    <t>Holly Simpson</t>
  </si>
  <si>
    <t>Oxford City AC</t>
  </si>
  <si>
    <t>Jeanette Ashton</t>
  </si>
  <si>
    <t>Witney Road Runners</t>
  </si>
  <si>
    <t>W65</t>
  </si>
  <si>
    <t>Lowri Prosser</t>
  </si>
  <si>
    <t>Swindon Harriers</t>
  </si>
  <si>
    <t>U15G</t>
  </si>
  <si>
    <t>Yasmin Ielo</t>
  </si>
  <si>
    <t>Kingston AC And Poly Harriers</t>
  </si>
  <si>
    <t>Harriet Stichbury</t>
  </si>
  <si>
    <t>Wycombe Phoenix Harriers &amp; AC</t>
  </si>
  <si>
    <t>Sheherazade Ajram</t>
  </si>
  <si>
    <t>Ealing Southall &amp; Middlesex AC</t>
  </si>
  <si>
    <t>Olivia Hewitson</t>
  </si>
  <si>
    <t>Bracknell AC</t>
  </si>
  <si>
    <t>Lara Campbell</t>
  </si>
  <si>
    <t>Windsor Slough Eton &amp; Hounslow AC</t>
  </si>
  <si>
    <t>U17W</t>
  </si>
  <si>
    <t>Scarlett Taylor</t>
  </si>
  <si>
    <t>Aldershot Farnham &amp; District</t>
  </si>
  <si>
    <t>Elysia Chilvers</t>
  </si>
  <si>
    <t>Joe Younis</t>
  </si>
  <si>
    <t>U15B</t>
  </si>
  <si>
    <t>Daniel Dixon</t>
  </si>
  <si>
    <t>Camberley &amp; District AC</t>
  </si>
  <si>
    <t>Keita Mbiine</t>
  </si>
  <si>
    <t>Michael Louise</t>
  </si>
  <si>
    <t>M35</t>
  </si>
  <si>
    <t>Amelia Brandon</t>
  </si>
  <si>
    <t>SW</t>
  </si>
  <si>
    <t>Laila-jae Belgrave</t>
  </si>
  <si>
    <t>U20W</t>
  </si>
  <si>
    <t>60m R1 Race 1</t>
  </si>
  <si>
    <t>Brook Cronin</t>
  </si>
  <si>
    <t>Walton AC</t>
  </si>
  <si>
    <t>SM</t>
  </si>
  <si>
    <t>Dan Trueman</t>
  </si>
  <si>
    <t>Stroud &amp; District AC</t>
  </si>
  <si>
    <t>Samuel Osewa</t>
  </si>
  <si>
    <t>Belgrave Harriers</t>
  </si>
  <si>
    <t>Joseph Franklin</t>
  </si>
  <si>
    <t>Llanelli AC</t>
  </si>
  <si>
    <t>U20M</t>
  </si>
  <si>
    <t>Sam Webber</t>
  </si>
  <si>
    <t>60m R1 Race 2</t>
  </si>
  <si>
    <t>William Kennedy</t>
  </si>
  <si>
    <t>Yate &amp; District AC</t>
  </si>
  <si>
    <t>James Haydock-Wilson</t>
  </si>
  <si>
    <t>Kieran Shah</t>
  </si>
  <si>
    <t>Emmanuel Daramola</t>
  </si>
  <si>
    <t>DNS</t>
  </si>
  <si>
    <t>Kenneth Muhumuza</t>
  </si>
  <si>
    <t>Team Bath Athletic Club</t>
  </si>
  <si>
    <t>60m R1 Race 3</t>
  </si>
  <si>
    <t>Luca Szalai</t>
  </si>
  <si>
    <t>Elias Petrenko</t>
  </si>
  <si>
    <t>Shay James</t>
  </si>
  <si>
    <t>Ethan Dray</t>
  </si>
  <si>
    <t>Rico Lionetti</t>
  </si>
  <si>
    <t>Lonely Goat RC</t>
  </si>
  <si>
    <t>60m R1 Race 4</t>
  </si>
  <si>
    <t>Harley Miller-Ross</t>
  </si>
  <si>
    <t>Rhys Jones</t>
  </si>
  <si>
    <t>Joshua Gonsalves</t>
  </si>
  <si>
    <t>Shomari Jahi McCollin Johnson</t>
  </si>
  <si>
    <t>60m R1 Race 5</t>
  </si>
  <si>
    <t>Isaac Amankwaah</t>
  </si>
  <si>
    <t>Alexander Lai-Cheong</t>
  </si>
  <si>
    <t>U17M</t>
  </si>
  <si>
    <t>Ka Lum Chew</t>
  </si>
  <si>
    <t>Thames Valley Harriers</t>
  </si>
  <si>
    <t>Rhys McCormac</t>
  </si>
  <si>
    <t>Ethan Martin</t>
  </si>
  <si>
    <t>Andover AC</t>
  </si>
  <si>
    <t>60m R1 Race 6</t>
  </si>
  <si>
    <t>Jamie Holme</t>
  </si>
  <si>
    <t>Crawley AC</t>
  </si>
  <si>
    <t>Samuel Babis</t>
  </si>
  <si>
    <t>Scott Keeling</t>
  </si>
  <si>
    <t>Oskar Guynan</t>
  </si>
  <si>
    <t>Basingstoke &amp; Mid Hants AC</t>
  </si>
  <si>
    <t>Kamsi Okolo</t>
  </si>
  <si>
    <t>Dacorum Athletics Club</t>
  </si>
  <si>
    <t>60m R1 Race 7</t>
  </si>
  <si>
    <t>Sean Salter</t>
  </si>
  <si>
    <t>Oliver Hall</t>
  </si>
  <si>
    <t>Russell Hingley</t>
  </si>
  <si>
    <t>Bromsgrove and Redditch</t>
  </si>
  <si>
    <t>Elijah Hunt</t>
  </si>
  <si>
    <t>Bournemouth AC</t>
  </si>
  <si>
    <t>Adam Hayter</t>
  </si>
  <si>
    <t>60m R1 Race 8</t>
  </si>
  <si>
    <t>Rowan Ward</t>
  </si>
  <si>
    <t>Izzy Rae</t>
  </si>
  <si>
    <t>Sean Beavis</t>
  </si>
  <si>
    <t>Sebastian Burbidge</t>
  </si>
  <si>
    <t>Adam Nicholass</t>
  </si>
  <si>
    <t>60m R1 Race 9</t>
  </si>
  <si>
    <t>Junior Buron</t>
  </si>
  <si>
    <t>Aron Ghale</t>
  </si>
  <si>
    <t>Richard Thompson</t>
  </si>
  <si>
    <t>Madisyn Woodley</t>
  </si>
  <si>
    <t>Imogen Wilson</t>
  </si>
  <si>
    <t>60m R1 Race 10</t>
  </si>
  <si>
    <t>Maisie Hibberd</t>
  </si>
  <si>
    <t>Elliot Kot</t>
  </si>
  <si>
    <t>Michael Barough</t>
  </si>
  <si>
    <t>Max Zhang</t>
  </si>
  <si>
    <t>Jack Slade</t>
  </si>
  <si>
    <t>Enfield and Haringey A C</t>
  </si>
  <si>
    <t>60m R1 Race 11</t>
  </si>
  <si>
    <t>Dillon Donegan</t>
  </si>
  <si>
    <t>Fred Buckland</t>
  </si>
  <si>
    <t>Cheltenham and County Harriers</t>
  </si>
  <si>
    <t>Jack Foster</t>
  </si>
  <si>
    <t>Hillingdon AC</t>
  </si>
  <si>
    <t>Chris Burbidge</t>
  </si>
  <si>
    <t>Hermione Ward</t>
  </si>
  <si>
    <t>60m R1Race 12</t>
  </si>
  <si>
    <t>Callum Yates</t>
  </si>
  <si>
    <t>Gloucester AC</t>
  </si>
  <si>
    <t>Annabelle Van Helsdingen</t>
  </si>
  <si>
    <t>Maidenhead AC</t>
  </si>
  <si>
    <t>Finley Pilgrim</t>
  </si>
  <si>
    <t>Patricia  Amadea Armah</t>
  </si>
  <si>
    <t>Bethany Staddon</t>
  </si>
  <si>
    <t>60m R1 Race 13</t>
  </si>
  <si>
    <t>Elisha Clark</t>
  </si>
  <si>
    <t>Rocky Mahynduz</t>
  </si>
  <si>
    <t>Derby Athletic Club</t>
  </si>
  <si>
    <t>Benjamin Wilson</t>
  </si>
  <si>
    <t>South of England Track and Field AC</t>
  </si>
  <si>
    <t>Mia Stephens</t>
  </si>
  <si>
    <t>Olympia Athletics</t>
  </si>
  <si>
    <t>Michelle Thomas</t>
  </si>
  <si>
    <t>Birchfield Harriers</t>
  </si>
  <si>
    <t>60m R1 Race 14</t>
  </si>
  <si>
    <t>Emma Kjaer</t>
  </si>
  <si>
    <t>Arabella Whait</t>
  </si>
  <si>
    <t>60m R1 Race 15</t>
  </si>
  <si>
    <t>Alexa Cooney</t>
  </si>
  <si>
    <t>Tara Farrell</t>
  </si>
  <si>
    <t>Kornelia Pietka</t>
  </si>
  <si>
    <t>Holly Bunce</t>
  </si>
  <si>
    <t>60m R1 Race 16</t>
  </si>
  <si>
    <t>Madi Jackson</t>
  </si>
  <si>
    <t>Massimo Titi</t>
  </si>
  <si>
    <t>Thomas Cucheval</t>
  </si>
  <si>
    <t>Tamiah Roswell</t>
  </si>
  <si>
    <t>Freida North</t>
  </si>
  <si>
    <t>60m R1 Race 17</t>
  </si>
  <si>
    <t>Olo Nqwaku</t>
  </si>
  <si>
    <t>Maya Kirby</t>
  </si>
  <si>
    <t>Leon Fernandez-Lempiainen</t>
  </si>
  <si>
    <t>Ronnie Faunch</t>
  </si>
  <si>
    <t>City Of Portsmouth AC</t>
  </si>
  <si>
    <t>U13B</t>
  </si>
  <si>
    <t>Maria Oreoluwa Awoyode</t>
  </si>
  <si>
    <t>60m R1 Race 18</t>
  </si>
  <si>
    <t>Ugochi Olaeze Aaliyah Onyia</t>
  </si>
  <si>
    <t>Michalina Branska</t>
  </si>
  <si>
    <t>Neve Cullen</t>
  </si>
  <si>
    <t>Alice Greenland</t>
  </si>
  <si>
    <t>Phebe Giles</t>
  </si>
  <si>
    <t>60m R1 Race 19</t>
  </si>
  <si>
    <t>Talhah Latif</t>
  </si>
  <si>
    <t>Imperial College Union Cross-Country and AC</t>
  </si>
  <si>
    <t>Charles Thomas</t>
  </si>
  <si>
    <t>Kimberley Phillips</t>
  </si>
  <si>
    <t>Alexander Marchese</t>
  </si>
  <si>
    <t>Marcela Dukes Pinto</t>
  </si>
  <si>
    <t>60m R1 Race 20</t>
  </si>
  <si>
    <t>Craig Scott</t>
  </si>
  <si>
    <t>Ellie Gilham-Cox</t>
  </si>
  <si>
    <t>Lucie Symonds</t>
  </si>
  <si>
    <t>Yasmin Aspden</t>
  </si>
  <si>
    <t>60m R1 Race 21</t>
  </si>
  <si>
    <t>Hunea Clarke</t>
  </si>
  <si>
    <t>Aiden Sutherland</t>
  </si>
  <si>
    <t>Nadia Armah</t>
  </si>
  <si>
    <t>Naomi Kafanga- Mafuta</t>
  </si>
  <si>
    <t>Amariah Odogwu</t>
  </si>
  <si>
    <t>Chiltern Harriers AC</t>
  </si>
  <si>
    <t>60m R1 Race 22</t>
  </si>
  <si>
    <t>Shauna Mensah</t>
  </si>
  <si>
    <t>Ellis Dzandu</t>
  </si>
  <si>
    <t>Annalise Rushworth</t>
  </si>
  <si>
    <t>Eddie Van Der Walt</t>
  </si>
  <si>
    <t>60m R1 Race 23</t>
  </si>
  <si>
    <t>Ella MacLean</t>
  </si>
  <si>
    <t>Carys Stoner</t>
  </si>
  <si>
    <t>Sofia Unwin</t>
  </si>
  <si>
    <t>Harrow AC</t>
  </si>
  <si>
    <t>Alice Cucheval</t>
  </si>
  <si>
    <t>Ellie Taylor</t>
  </si>
  <si>
    <t>60m R1 Race 24</t>
  </si>
  <si>
    <t>Marni Patel</t>
  </si>
  <si>
    <t>Jasmine Eulert</t>
  </si>
  <si>
    <t>Ivy McGrail</t>
  </si>
  <si>
    <t>Mercie Turner</t>
  </si>
  <si>
    <t>60m R1 Race 25</t>
  </si>
  <si>
    <t>Isabella Rawlings</t>
  </si>
  <si>
    <t>Olive Arundale</t>
  </si>
  <si>
    <t>Sophie Ivey</t>
  </si>
  <si>
    <t>60m R1 Race 26</t>
  </si>
  <si>
    <t>Hasitha Peduru</t>
  </si>
  <si>
    <t>Slough Junior AC</t>
  </si>
  <si>
    <t>Amaanat Bajwa</t>
  </si>
  <si>
    <t>Ruby Lock</t>
  </si>
  <si>
    <t>Michael O'reilly</t>
  </si>
  <si>
    <t>Veterans AC</t>
  </si>
  <si>
    <t>60m R1 Race 27</t>
  </si>
  <si>
    <t>Jaliel Joseph</t>
  </si>
  <si>
    <t>Sivasta Niranchanan</t>
  </si>
  <si>
    <t>60m R2</t>
  </si>
  <si>
    <t>Thames Valley Athletics Centre</t>
  </si>
  <si>
    <t>WSEH Indoor Open Series -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</si>
</sst>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22"/>
      <color theme="1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5" fontId="16" fillId="0" borderId="0" xfId="0" applyNumberFormat="1" applyFont="1" applyAlignment="1">
      <alignment horizontal="right"/>
    </xf>
    <xf numFmtId="0" fontId="16" fillId="0" borderId="0" xfId="0" applyFont="1" applyAlignment="1">
      <alignment horizontal="right"/>
    </xf>
    <xf numFmtId="0" fontId="18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8D4E9-5D5D-4FF6-AC8C-C82EA19FAE14}">
  <dimension ref="A1:G382"/>
  <sheetViews>
    <sheetView tabSelected="1" workbookViewId="0">
      <selection sqref="A1:G1"/>
    </sheetView>
  </sheetViews>
  <sheetFormatPr defaultRowHeight="14.4" x14ac:dyDescent="0.3"/>
  <cols>
    <col min="1" max="1" width="4.6640625" bestFit="1" customWidth="1"/>
    <col min="2" max="3" width="4" bestFit="1" customWidth="1"/>
    <col min="4" max="4" width="29" bestFit="1" customWidth="1"/>
    <col min="5" max="5" width="41.44140625" bestFit="1" customWidth="1"/>
    <col min="6" max="6" width="6" bestFit="1" customWidth="1"/>
    <col min="7" max="7" width="9.88671875" bestFit="1" customWidth="1"/>
  </cols>
  <sheetData>
    <row r="1" spans="1:7" ht="28.8" x14ac:dyDescent="0.55000000000000004">
      <c r="A1" s="3" t="s">
        <v>222</v>
      </c>
      <c r="B1" s="3"/>
      <c r="C1" s="3"/>
      <c r="D1" s="3"/>
      <c r="E1" s="3"/>
      <c r="F1" s="3"/>
      <c r="G1" s="3"/>
    </row>
    <row r="2" spans="1:7" x14ac:dyDescent="0.3">
      <c r="G2" s="1">
        <v>374436</v>
      </c>
    </row>
    <row r="3" spans="1:7" x14ac:dyDescent="0.3">
      <c r="G3" s="2" t="s">
        <v>221</v>
      </c>
    </row>
    <row r="4" spans="1:7" x14ac:dyDescent="0.3">
      <c r="G4" s="2"/>
    </row>
    <row r="5" spans="1:7" x14ac:dyDescent="0.3">
      <c r="A5">
        <v>1</v>
      </c>
      <c r="C5">
        <v>1</v>
      </c>
      <c r="D5" t="s">
        <v>0</v>
      </c>
      <c r="E5" t="s">
        <v>1</v>
      </c>
    </row>
    <row r="6" spans="1:7" x14ac:dyDescent="0.3">
      <c r="A6">
        <v>1</v>
      </c>
      <c r="B6">
        <v>9</v>
      </c>
      <c r="C6">
        <v>3</v>
      </c>
      <c r="D6" t="s">
        <v>2</v>
      </c>
      <c r="E6" t="s">
        <v>3</v>
      </c>
      <c r="F6" t="s">
        <v>4</v>
      </c>
      <c r="G6" t="str">
        <f>"11.02"</f>
        <v>11.02</v>
      </c>
    </row>
    <row r="7" spans="1:7" x14ac:dyDescent="0.3">
      <c r="A7">
        <v>2</v>
      </c>
      <c r="B7">
        <v>150</v>
      </c>
      <c r="C7">
        <v>4</v>
      </c>
      <c r="D7" t="s">
        <v>5</v>
      </c>
      <c r="E7" t="s">
        <v>6</v>
      </c>
      <c r="F7" t="s">
        <v>4</v>
      </c>
      <c r="G7" t="str">
        <f>"12.73"</f>
        <v>12.73</v>
      </c>
    </row>
    <row r="8" spans="1:7" x14ac:dyDescent="0.3">
      <c r="A8">
        <v>3</v>
      </c>
      <c r="B8">
        <v>11</v>
      </c>
      <c r="C8">
        <v>1</v>
      </c>
      <c r="D8" t="s">
        <v>7</v>
      </c>
      <c r="E8" t="s">
        <v>8</v>
      </c>
      <c r="F8" t="s">
        <v>9</v>
      </c>
      <c r="G8" t="str">
        <f>"13.38"</f>
        <v>13.38</v>
      </c>
    </row>
    <row r="10" spans="1:7" x14ac:dyDescent="0.3">
      <c r="A10">
        <v>1</v>
      </c>
      <c r="C10">
        <v>2</v>
      </c>
      <c r="D10" t="s">
        <v>0</v>
      </c>
      <c r="E10" t="s">
        <v>1</v>
      </c>
    </row>
    <row r="11" spans="1:7" x14ac:dyDescent="0.3">
      <c r="A11">
        <v>1</v>
      </c>
      <c r="B11">
        <v>138</v>
      </c>
      <c r="C11">
        <v>4</v>
      </c>
      <c r="D11" t="s">
        <v>10</v>
      </c>
      <c r="E11" t="s">
        <v>11</v>
      </c>
      <c r="F11" t="s">
        <v>12</v>
      </c>
      <c r="G11" t="str">
        <f>"10.02"</f>
        <v>10.02</v>
      </c>
    </row>
    <row r="12" spans="1:7" x14ac:dyDescent="0.3">
      <c r="A12">
        <v>2</v>
      </c>
      <c r="B12">
        <v>74</v>
      </c>
      <c r="C12">
        <v>3</v>
      </c>
      <c r="D12" t="s">
        <v>13</v>
      </c>
      <c r="E12" t="s">
        <v>14</v>
      </c>
      <c r="F12" t="s">
        <v>12</v>
      </c>
      <c r="G12" t="str">
        <f>"10.15"</f>
        <v>10.15</v>
      </c>
    </row>
    <row r="13" spans="1:7" x14ac:dyDescent="0.3">
      <c r="A13">
        <v>3</v>
      </c>
      <c r="B13">
        <v>158</v>
      </c>
      <c r="C13">
        <v>5</v>
      </c>
      <c r="D13" t="s">
        <v>15</v>
      </c>
      <c r="E13" t="s">
        <v>16</v>
      </c>
      <c r="F13" t="s">
        <v>12</v>
      </c>
      <c r="G13" t="str">
        <f>"10.19"</f>
        <v>10.19</v>
      </c>
    </row>
    <row r="14" spans="1:7" x14ac:dyDescent="0.3">
      <c r="A14">
        <v>4</v>
      </c>
      <c r="B14">
        <v>3</v>
      </c>
      <c r="C14">
        <v>1</v>
      </c>
      <c r="D14" t="s">
        <v>17</v>
      </c>
      <c r="E14" t="s">
        <v>18</v>
      </c>
      <c r="F14" t="s">
        <v>12</v>
      </c>
      <c r="G14" t="str">
        <f>"10.20"</f>
        <v>10.20</v>
      </c>
    </row>
    <row r="15" spans="1:7" x14ac:dyDescent="0.3">
      <c r="A15">
        <v>5</v>
      </c>
      <c r="B15">
        <v>69</v>
      </c>
      <c r="C15">
        <v>2</v>
      </c>
      <c r="D15" t="s">
        <v>19</v>
      </c>
      <c r="E15" t="s">
        <v>20</v>
      </c>
      <c r="F15" t="s">
        <v>12</v>
      </c>
      <c r="G15" t="str">
        <f>"10.36"</f>
        <v>10.36</v>
      </c>
    </row>
    <row r="17" spans="1:7" x14ac:dyDescent="0.3">
      <c r="A17">
        <v>1</v>
      </c>
      <c r="C17">
        <v>3</v>
      </c>
      <c r="D17" t="s">
        <v>0</v>
      </c>
      <c r="E17" t="s">
        <v>1</v>
      </c>
    </row>
    <row r="18" spans="1:7" x14ac:dyDescent="0.3">
      <c r="A18">
        <v>1</v>
      </c>
      <c r="B18">
        <v>28</v>
      </c>
      <c r="C18">
        <v>3</v>
      </c>
      <c r="D18" t="s">
        <v>21</v>
      </c>
      <c r="E18" t="s">
        <v>22</v>
      </c>
      <c r="F18" t="s">
        <v>23</v>
      </c>
      <c r="G18" t="str">
        <f>"10.27"</f>
        <v>10.27</v>
      </c>
    </row>
    <row r="19" spans="1:7" x14ac:dyDescent="0.3">
      <c r="A19">
        <v>2</v>
      </c>
      <c r="B19">
        <v>192</v>
      </c>
      <c r="C19">
        <v>1</v>
      </c>
      <c r="D19" t="s">
        <v>24</v>
      </c>
      <c r="E19" t="s">
        <v>25</v>
      </c>
      <c r="F19" t="s">
        <v>12</v>
      </c>
      <c r="G19" t="str">
        <f>"10.29"</f>
        <v>10.29</v>
      </c>
    </row>
    <row r="20" spans="1:7" x14ac:dyDescent="0.3">
      <c r="A20">
        <v>3</v>
      </c>
      <c r="B20">
        <v>30</v>
      </c>
      <c r="C20">
        <v>4</v>
      </c>
      <c r="D20" t="s">
        <v>26</v>
      </c>
      <c r="E20" t="s">
        <v>22</v>
      </c>
      <c r="F20" t="s">
        <v>23</v>
      </c>
      <c r="G20" t="str">
        <f>"10.36"</f>
        <v>10.36</v>
      </c>
    </row>
    <row r="22" spans="1:7" x14ac:dyDescent="0.3">
      <c r="A22">
        <v>1</v>
      </c>
      <c r="C22">
        <v>4</v>
      </c>
      <c r="D22" t="s">
        <v>0</v>
      </c>
      <c r="E22" t="s">
        <v>1</v>
      </c>
    </row>
    <row r="23" spans="1:7" x14ac:dyDescent="0.3">
      <c r="A23">
        <v>1</v>
      </c>
      <c r="B23">
        <v>188</v>
      </c>
      <c r="C23">
        <v>4</v>
      </c>
      <c r="D23" t="s">
        <v>27</v>
      </c>
      <c r="E23" t="s">
        <v>22</v>
      </c>
      <c r="F23" t="s">
        <v>28</v>
      </c>
      <c r="G23" t="str">
        <f>"9.91"</f>
        <v>9.91</v>
      </c>
    </row>
    <row r="24" spans="1:7" x14ac:dyDescent="0.3">
      <c r="A24">
        <v>2</v>
      </c>
      <c r="B24">
        <v>39</v>
      </c>
      <c r="C24">
        <v>2</v>
      </c>
      <c r="D24" t="s">
        <v>29</v>
      </c>
      <c r="E24" t="s">
        <v>30</v>
      </c>
      <c r="F24" t="s">
        <v>28</v>
      </c>
      <c r="G24" t="str">
        <f>"10.00"</f>
        <v>10.00</v>
      </c>
    </row>
    <row r="25" spans="1:7" x14ac:dyDescent="0.3">
      <c r="A25">
        <v>3</v>
      </c>
      <c r="B25">
        <v>108</v>
      </c>
      <c r="C25">
        <v>3</v>
      </c>
      <c r="D25" t="s">
        <v>31</v>
      </c>
      <c r="E25" t="s">
        <v>3</v>
      </c>
      <c r="F25" t="s">
        <v>28</v>
      </c>
      <c r="G25" t="str">
        <f>"12.01"</f>
        <v>12.01</v>
      </c>
    </row>
    <row r="27" spans="1:7" x14ac:dyDescent="0.3">
      <c r="A27">
        <v>1</v>
      </c>
      <c r="C27">
        <v>5</v>
      </c>
      <c r="D27" t="s">
        <v>0</v>
      </c>
      <c r="E27" t="s">
        <v>1</v>
      </c>
    </row>
    <row r="28" spans="1:7" x14ac:dyDescent="0.3">
      <c r="A28">
        <v>1</v>
      </c>
      <c r="B28">
        <v>102</v>
      </c>
      <c r="C28">
        <v>5</v>
      </c>
      <c r="D28" t="s">
        <v>32</v>
      </c>
      <c r="E28" t="s">
        <v>22</v>
      </c>
      <c r="F28" t="s">
        <v>33</v>
      </c>
      <c r="G28" t="str">
        <f>"8.63"</f>
        <v>8.63</v>
      </c>
    </row>
    <row r="29" spans="1:7" x14ac:dyDescent="0.3">
      <c r="A29">
        <v>2</v>
      </c>
      <c r="B29">
        <v>21</v>
      </c>
      <c r="C29">
        <v>3</v>
      </c>
      <c r="D29" t="s">
        <v>34</v>
      </c>
      <c r="E29" t="s">
        <v>11</v>
      </c>
      <c r="F29" t="s">
        <v>35</v>
      </c>
      <c r="G29" t="str">
        <f>"9.50"</f>
        <v>9.50</v>
      </c>
    </row>
    <row r="30" spans="1:7" x14ac:dyDescent="0.3">
      <c r="A30">
        <v>3</v>
      </c>
      <c r="B30">
        <v>19</v>
      </c>
      <c r="C30">
        <v>1</v>
      </c>
      <c r="D30" t="s">
        <v>36</v>
      </c>
      <c r="E30" t="s">
        <v>11</v>
      </c>
      <c r="F30" t="s">
        <v>37</v>
      </c>
      <c r="G30" t="str">
        <f>"10.06"</f>
        <v>10.06</v>
      </c>
    </row>
    <row r="32" spans="1:7" x14ac:dyDescent="0.3">
      <c r="A32">
        <v>2</v>
      </c>
      <c r="C32">
        <v>1</v>
      </c>
      <c r="D32" t="s">
        <v>38</v>
      </c>
      <c r="E32" t="s">
        <v>1</v>
      </c>
    </row>
    <row r="33" spans="1:7" x14ac:dyDescent="0.3">
      <c r="A33">
        <v>1</v>
      </c>
      <c r="B33">
        <v>34</v>
      </c>
      <c r="C33">
        <v>3</v>
      </c>
      <c r="D33" t="s">
        <v>39</v>
      </c>
      <c r="E33" t="s">
        <v>40</v>
      </c>
      <c r="F33" t="s">
        <v>41</v>
      </c>
      <c r="G33" t="str">
        <f>"6.83"</f>
        <v>6.83</v>
      </c>
    </row>
    <row r="34" spans="1:7" x14ac:dyDescent="0.3">
      <c r="A34">
        <v>2</v>
      </c>
      <c r="B34">
        <v>168</v>
      </c>
      <c r="C34">
        <v>5</v>
      </c>
      <c r="D34" t="s">
        <v>42</v>
      </c>
      <c r="E34" t="s">
        <v>43</v>
      </c>
      <c r="F34" t="s">
        <v>41</v>
      </c>
      <c r="G34" t="str">
        <f>"6.91"</f>
        <v>6.91</v>
      </c>
    </row>
    <row r="35" spans="1:7" x14ac:dyDescent="0.3">
      <c r="A35">
        <v>3</v>
      </c>
      <c r="B35">
        <v>129</v>
      </c>
      <c r="C35">
        <v>4</v>
      </c>
      <c r="D35" t="s">
        <v>44</v>
      </c>
      <c r="E35" t="s">
        <v>45</v>
      </c>
      <c r="F35" t="s">
        <v>41</v>
      </c>
      <c r="G35" t="str">
        <f>"7.02"</f>
        <v>7.02</v>
      </c>
    </row>
    <row r="36" spans="1:7" x14ac:dyDescent="0.3">
      <c r="A36">
        <v>4</v>
      </c>
      <c r="B36">
        <v>54</v>
      </c>
      <c r="C36">
        <v>2</v>
      </c>
      <c r="D36" t="s">
        <v>46</v>
      </c>
      <c r="E36" t="s">
        <v>47</v>
      </c>
      <c r="F36" t="s">
        <v>48</v>
      </c>
      <c r="G36" t="str">
        <f>"7.11"</f>
        <v>7.11</v>
      </c>
    </row>
    <row r="37" spans="1:7" x14ac:dyDescent="0.3">
      <c r="A37">
        <v>5</v>
      </c>
      <c r="B37">
        <v>178</v>
      </c>
      <c r="C37">
        <v>1</v>
      </c>
      <c r="D37" t="s">
        <v>49</v>
      </c>
      <c r="E37" t="s">
        <v>40</v>
      </c>
      <c r="F37" t="s">
        <v>48</v>
      </c>
      <c r="G37" t="str">
        <f>"8.16"</f>
        <v>8.16</v>
      </c>
    </row>
    <row r="39" spans="1:7" x14ac:dyDescent="0.3">
      <c r="A39">
        <v>2</v>
      </c>
      <c r="C39">
        <v>2</v>
      </c>
      <c r="D39" t="s">
        <v>50</v>
      </c>
      <c r="E39" t="s">
        <v>1</v>
      </c>
    </row>
    <row r="40" spans="1:7" x14ac:dyDescent="0.3">
      <c r="A40">
        <v>1</v>
      </c>
      <c r="B40">
        <v>88</v>
      </c>
      <c r="C40">
        <v>5</v>
      </c>
      <c r="D40" t="s">
        <v>51</v>
      </c>
      <c r="E40" t="s">
        <v>52</v>
      </c>
      <c r="F40" t="s">
        <v>41</v>
      </c>
      <c r="G40" t="str">
        <f>"7.15"</f>
        <v>7.15</v>
      </c>
    </row>
    <row r="41" spans="1:7" x14ac:dyDescent="0.3">
      <c r="A41">
        <v>2</v>
      </c>
      <c r="B41">
        <v>66</v>
      </c>
      <c r="C41">
        <v>2</v>
      </c>
      <c r="D41" t="s">
        <v>53</v>
      </c>
      <c r="E41" t="s">
        <v>22</v>
      </c>
      <c r="F41" t="s">
        <v>41</v>
      </c>
      <c r="G41" t="str">
        <f>"7.21"</f>
        <v>7.21</v>
      </c>
    </row>
    <row r="42" spans="1:7" x14ac:dyDescent="0.3">
      <c r="A42">
        <v>3</v>
      </c>
      <c r="B42">
        <v>148</v>
      </c>
      <c r="C42">
        <v>4</v>
      </c>
      <c r="D42" t="s">
        <v>54</v>
      </c>
      <c r="E42" t="s">
        <v>16</v>
      </c>
      <c r="F42" t="s">
        <v>41</v>
      </c>
      <c r="G42" t="str">
        <f>"7.23"</f>
        <v>7.23</v>
      </c>
    </row>
    <row r="43" spans="1:7" x14ac:dyDescent="0.3">
      <c r="A43">
        <v>4</v>
      </c>
      <c r="B43">
        <v>38</v>
      </c>
      <c r="C43">
        <v>3</v>
      </c>
      <c r="D43" t="s">
        <v>55</v>
      </c>
      <c r="E43" t="s">
        <v>11</v>
      </c>
      <c r="F43" t="s">
        <v>48</v>
      </c>
      <c r="G43" t="str">
        <f>"7.23"</f>
        <v>7.23</v>
      </c>
    </row>
    <row r="44" spans="1:7" x14ac:dyDescent="0.3">
      <c r="A44" t="s">
        <v>56</v>
      </c>
      <c r="B44">
        <v>117</v>
      </c>
      <c r="C44">
        <v>1</v>
      </c>
      <c r="D44" t="s">
        <v>57</v>
      </c>
      <c r="E44" t="s">
        <v>58</v>
      </c>
      <c r="F44" t="s">
        <v>41</v>
      </c>
      <c r="G44" t="str">
        <f>""</f>
        <v/>
      </c>
    </row>
    <row r="46" spans="1:7" x14ac:dyDescent="0.3">
      <c r="A46">
        <v>2</v>
      </c>
      <c r="C46">
        <v>3</v>
      </c>
      <c r="D46" t="s">
        <v>59</v>
      </c>
      <c r="E46" t="s">
        <v>1</v>
      </c>
    </row>
    <row r="47" spans="1:7" x14ac:dyDescent="0.3">
      <c r="A47">
        <v>1</v>
      </c>
      <c r="B47">
        <v>162</v>
      </c>
      <c r="C47">
        <v>4</v>
      </c>
      <c r="D47" t="s">
        <v>60</v>
      </c>
      <c r="E47" t="s">
        <v>22</v>
      </c>
      <c r="F47" t="s">
        <v>48</v>
      </c>
      <c r="G47" t="str">
        <f>"7.20"</f>
        <v>7.20</v>
      </c>
    </row>
    <row r="48" spans="1:7" x14ac:dyDescent="0.3">
      <c r="A48">
        <v>2</v>
      </c>
      <c r="B48">
        <v>133</v>
      </c>
      <c r="C48">
        <v>5</v>
      </c>
      <c r="D48" t="s">
        <v>61</v>
      </c>
      <c r="E48" t="s">
        <v>14</v>
      </c>
      <c r="F48" t="s">
        <v>41</v>
      </c>
      <c r="G48" t="str">
        <f>"7.28"</f>
        <v>7.28</v>
      </c>
    </row>
    <row r="49" spans="1:7" x14ac:dyDescent="0.3">
      <c r="A49">
        <v>3</v>
      </c>
      <c r="B49">
        <v>80</v>
      </c>
      <c r="C49">
        <v>1</v>
      </c>
      <c r="D49" t="s">
        <v>62</v>
      </c>
      <c r="E49" t="s">
        <v>18</v>
      </c>
      <c r="F49" t="s">
        <v>41</v>
      </c>
      <c r="G49" t="str">
        <f>"7.30"</f>
        <v>7.30</v>
      </c>
    </row>
    <row r="50" spans="1:7" x14ac:dyDescent="0.3">
      <c r="A50">
        <v>4</v>
      </c>
      <c r="B50">
        <v>41</v>
      </c>
      <c r="C50">
        <v>2</v>
      </c>
      <c r="D50" t="s">
        <v>63</v>
      </c>
      <c r="E50" t="s">
        <v>40</v>
      </c>
      <c r="F50" t="s">
        <v>41</v>
      </c>
      <c r="G50" t="str">
        <f>"7.49"</f>
        <v>7.49</v>
      </c>
    </row>
    <row r="51" spans="1:7" x14ac:dyDescent="0.3">
      <c r="A51">
        <v>5</v>
      </c>
      <c r="B51">
        <v>99</v>
      </c>
      <c r="C51">
        <v>3</v>
      </c>
      <c r="D51" t="s">
        <v>64</v>
      </c>
      <c r="E51" t="s">
        <v>65</v>
      </c>
      <c r="F51" t="s">
        <v>41</v>
      </c>
      <c r="G51" t="str">
        <f>"7.55"</f>
        <v>7.55</v>
      </c>
    </row>
    <row r="53" spans="1:7" x14ac:dyDescent="0.3">
      <c r="A53">
        <v>2</v>
      </c>
      <c r="C53">
        <v>4</v>
      </c>
      <c r="D53" t="s">
        <v>66</v>
      </c>
      <c r="E53" t="s">
        <v>1</v>
      </c>
    </row>
    <row r="54" spans="1:7" x14ac:dyDescent="0.3">
      <c r="A54">
        <v>1</v>
      </c>
      <c r="B54">
        <v>114</v>
      </c>
      <c r="C54">
        <v>2</v>
      </c>
      <c r="D54" t="s">
        <v>67</v>
      </c>
      <c r="E54" t="s">
        <v>22</v>
      </c>
      <c r="F54" t="s">
        <v>48</v>
      </c>
      <c r="G54" t="str">
        <f>"7.42"</f>
        <v>7.42</v>
      </c>
    </row>
    <row r="55" spans="1:7" x14ac:dyDescent="0.3">
      <c r="A55">
        <v>1</v>
      </c>
      <c r="B55">
        <v>81</v>
      </c>
      <c r="C55">
        <v>3</v>
      </c>
      <c r="D55" t="s">
        <v>68</v>
      </c>
      <c r="E55" t="s">
        <v>22</v>
      </c>
      <c r="F55" t="s">
        <v>48</v>
      </c>
      <c r="G55" t="str">
        <f>"7.42"</f>
        <v>7.42</v>
      </c>
    </row>
    <row r="56" spans="1:7" x14ac:dyDescent="0.3">
      <c r="A56">
        <v>3</v>
      </c>
      <c r="B56">
        <v>60</v>
      </c>
      <c r="C56">
        <v>4</v>
      </c>
      <c r="D56" t="s">
        <v>69</v>
      </c>
      <c r="E56" t="s">
        <v>22</v>
      </c>
      <c r="F56" t="s">
        <v>41</v>
      </c>
      <c r="G56" t="str">
        <f>"7.48"</f>
        <v>7.48</v>
      </c>
    </row>
    <row r="57" spans="1:7" x14ac:dyDescent="0.3">
      <c r="A57">
        <v>4</v>
      </c>
      <c r="B57">
        <v>102</v>
      </c>
      <c r="C57">
        <v>1</v>
      </c>
      <c r="D57" t="s">
        <v>32</v>
      </c>
      <c r="E57" t="s">
        <v>22</v>
      </c>
      <c r="F57" t="s">
        <v>33</v>
      </c>
      <c r="G57" t="str">
        <f>"7.51"</f>
        <v>7.51</v>
      </c>
    </row>
    <row r="58" spans="1:7" x14ac:dyDescent="0.3">
      <c r="A58">
        <v>5</v>
      </c>
      <c r="B58">
        <v>79</v>
      </c>
      <c r="C58">
        <v>5</v>
      </c>
      <c r="D58" t="s">
        <v>70</v>
      </c>
      <c r="E58" t="s">
        <v>18</v>
      </c>
      <c r="F58" t="s">
        <v>41</v>
      </c>
      <c r="G58" t="str">
        <f>"7.52"</f>
        <v>7.52</v>
      </c>
    </row>
    <row r="60" spans="1:7" x14ac:dyDescent="0.3">
      <c r="A60">
        <v>2</v>
      </c>
      <c r="C60">
        <v>5</v>
      </c>
      <c r="D60" t="s">
        <v>71</v>
      </c>
      <c r="E60" t="s">
        <v>1</v>
      </c>
    </row>
    <row r="61" spans="1:7" x14ac:dyDescent="0.3">
      <c r="A61">
        <v>1</v>
      </c>
      <c r="B61">
        <v>4</v>
      </c>
      <c r="C61">
        <v>2</v>
      </c>
      <c r="D61" t="s">
        <v>72</v>
      </c>
      <c r="E61" t="s">
        <v>22</v>
      </c>
      <c r="F61" t="s">
        <v>48</v>
      </c>
      <c r="G61" t="str">
        <f>"7.20"</f>
        <v>7.20</v>
      </c>
    </row>
    <row r="62" spans="1:7" x14ac:dyDescent="0.3">
      <c r="A62">
        <v>2</v>
      </c>
      <c r="B62">
        <v>93</v>
      </c>
      <c r="C62">
        <v>5</v>
      </c>
      <c r="D62" t="s">
        <v>73</v>
      </c>
      <c r="E62" t="s">
        <v>22</v>
      </c>
      <c r="F62" t="s">
        <v>74</v>
      </c>
      <c r="G62" t="str">
        <f>"7.52"</f>
        <v>7.52</v>
      </c>
    </row>
    <row r="63" spans="1:7" x14ac:dyDescent="0.3">
      <c r="A63">
        <v>3</v>
      </c>
      <c r="B63">
        <v>29</v>
      </c>
      <c r="C63">
        <v>1</v>
      </c>
      <c r="D63" t="s">
        <v>75</v>
      </c>
      <c r="E63" t="s">
        <v>76</v>
      </c>
      <c r="F63" t="s">
        <v>48</v>
      </c>
      <c r="G63" t="str">
        <f>"7.55"</f>
        <v>7.55</v>
      </c>
    </row>
    <row r="64" spans="1:7" x14ac:dyDescent="0.3">
      <c r="A64">
        <v>4</v>
      </c>
      <c r="B64">
        <v>109</v>
      </c>
      <c r="C64">
        <v>3</v>
      </c>
      <c r="D64" t="s">
        <v>77</v>
      </c>
      <c r="E64" t="s">
        <v>3</v>
      </c>
      <c r="F64" t="s">
        <v>48</v>
      </c>
      <c r="G64" t="str">
        <f>"7.56"</f>
        <v>7.56</v>
      </c>
    </row>
    <row r="65" spans="1:7" x14ac:dyDescent="0.3">
      <c r="A65">
        <v>5</v>
      </c>
      <c r="B65">
        <v>106</v>
      </c>
      <c r="C65">
        <v>4</v>
      </c>
      <c r="D65" t="s">
        <v>78</v>
      </c>
      <c r="E65" t="s">
        <v>79</v>
      </c>
      <c r="F65" t="s">
        <v>74</v>
      </c>
      <c r="G65" t="str">
        <f>"7.84"</f>
        <v>7.84</v>
      </c>
    </row>
    <row r="67" spans="1:7" x14ac:dyDescent="0.3">
      <c r="A67">
        <v>2</v>
      </c>
      <c r="C67">
        <v>6</v>
      </c>
      <c r="D67" t="s">
        <v>80</v>
      </c>
      <c r="E67" t="s">
        <v>1</v>
      </c>
    </row>
    <row r="68" spans="1:7" x14ac:dyDescent="0.3">
      <c r="A68">
        <v>1</v>
      </c>
      <c r="B68">
        <v>72</v>
      </c>
      <c r="C68">
        <v>5</v>
      </c>
      <c r="D68" t="s">
        <v>81</v>
      </c>
      <c r="E68" t="s">
        <v>82</v>
      </c>
      <c r="F68" t="s">
        <v>41</v>
      </c>
      <c r="G68" t="str">
        <f>"7.40"</f>
        <v>7.40</v>
      </c>
    </row>
    <row r="69" spans="1:7" x14ac:dyDescent="0.3">
      <c r="A69">
        <v>2</v>
      </c>
      <c r="B69">
        <v>14</v>
      </c>
      <c r="C69">
        <v>3</v>
      </c>
      <c r="D69" t="s">
        <v>83</v>
      </c>
      <c r="E69" t="s">
        <v>22</v>
      </c>
      <c r="F69" t="s">
        <v>74</v>
      </c>
      <c r="G69" t="str">
        <f>"7.42"</f>
        <v>7.42</v>
      </c>
    </row>
    <row r="70" spans="1:7" x14ac:dyDescent="0.3">
      <c r="A70">
        <v>3</v>
      </c>
      <c r="B70">
        <v>87</v>
      </c>
      <c r="C70">
        <v>2</v>
      </c>
      <c r="D70" t="s">
        <v>84</v>
      </c>
      <c r="E70" t="s">
        <v>20</v>
      </c>
      <c r="F70" t="s">
        <v>41</v>
      </c>
      <c r="G70" t="str">
        <f>"7.52"</f>
        <v>7.52</v>
      </c>
    </row>
    <row r="71" spans="1:7" x14ac:dyDescent="0.3">
      <c r="A71">
        <v>4</v>
      </c>
      <c r="B71">
        <v>63</v>
      </c>
      <c r="C71">
        <v>1</v>
      </c>
      <c r="D71" t="s">
        <v>85</v>
      </c>
      <c r="E71" t="s">
        <v>86</v>
      </c>
      <c r="F71" t="s">
        <v>74</v>
      </c>
      <c r="G71" t="str">
        <f>"7.59"</f>
        <v>7.59</v>
      </c>
    </row>
    <row r="72" spans="1:7" x14ac:dyDescent="0.3">
      <c r="A72">
        <v>5</v>
      </c>
      <c r="B72">
        <v>125</v>
      </c>
      <c r="C72">
        <v>4</v>
      </c>
      <c r="D72" t="s">
        <v>87</v>
      </c>
      <c r="E72" t="s">
        <v>88</v>
      </c>
      <c r="F72" t="s">
        <v>48</v>
      </c>
      <c r="G72" t="str">
        <f>"7.64"</f>
        <v>7.64</v>
      </c>
    </row>
    <row r="74" spans="1:7" x14ac:dyDescent="0.3">
      <c r="A74">
        <v>2</v>
      </c>
      <c r="C74">
        <v>7</v>
      </c>
      <c r="D74" t="s">
        <v>89</v>
      </c>
      <c r="E74" t="s">
        <v>1</v>
      </c>
    </row>
    <row r="75" spans="1:7" x14ac:dyDescent="0.3">
      <c r="A75">
        <v>1</v>
      </c>
      <c r="B75">
        <v>145</v>
      </c>
      <c r="C75">
        <v>4</v>
      </c>
      <c r="D75" t="s">
        <v>90</v>
      </c>
      <c r="E75" t="s">
        <v>40</v>
      </c>
      <c r="F75" t="s">
        <v>48</v>
      </c>
      <c r="G75" t="str">
        <f>"7.50"</f>
        <v>7.50</v>
      </c>
    </row>
    <row r="76" spans="1:7" x14ac:dyDescent="0.3">
      <c r="A76">
        <v>2</v>
      </c>
      <c r="B76">
        <v>64</v>
      </c>
      <c r="C76">
        <v>1</v>
      </c>
      <c r="D76" t="s">
        <v>91</v>
      </c>
      <c r="E76" t="s">
        <v>20</v>
      </c>
      <c r="F76" t="s">
        <v>48</v>
      </c>
      <c r="G76" t="str">
        <f>"7.58"</f>
        <v>7.58</v>
      </c>
    </row>
    <row r="77" spans="1:7" x14ac:dyDescent="0.3">
      <c r="A77">
        <v>3</v>
      </c>
      <c r="B77">
        <v>71</v>
      </c>
      <c r="C77">
        <v>2</v>
      </c>
      <c r="D77" t="s">
        <v>92</v>
      </c>
      <c r="E77" t="s">
        <v>93</v>
      </c>
      <c r="F77" t="s">
        <v>41</v>
      </c>
      <c r="G77" t="str">
        <f>"7.68"</f>
        <v>7.68</v>
      </c>
    </row>
    <row r="78" spans="1:7" x14ac:dyDescent="0.3">
      <c r="A78">
        <v>4</v>
      </c>
      <c r="B78">
        <v>73</v>
      </c>
      <c r="C78">
        <v>5</v>
      </c>
      <c r="D78" t="s">
        <v>94</v>
      </c>
      <c r="E78" t="s">
        <v>95</v>
      </c>
      <c r="F78" t="s">
        <v>48</v>
      </c>
      <c r="G78" t="str">
        <f>"7.97"</f>
        <v>7.97</v>
      </c>
    </row>
    <row r="79" spans="1:7" x14ac:dyDescent="0.3">
      <c r="A79">
        <v>5</v>
      </c>
      <c r="B79">
        <v>68</v>
      </c>
      <c r="C79">
        <v>3</v>
      </c>
      <c r="D79" t="s">
        <v>96</v>
      </c>
      <c r="E79" t="s">
        <v>40</v>
      </c>
      <c r="F79" t="s">
        <v>41</v>
      </c>
      <c r="G79" t="str">
        <f>"8.10"</f>
        <v>8.10</v>
      </c>
    </row>
    <row r="81" spans="1:7" x14ac:dyDescent="0.3">
      <c r="A81">
        <v>2</v>
      </c>
      <c r="C81">
        <v>8</v>
      </c>
      <c r="D81" t="s">
        <v>97</v>
      </c>
      <c r="E81" t="s">
        <v>1</v>
      </c>
    </row>
    <row r="82" spans="1:7" x14ac:dyDescent="0.3">
      <c r="A82">
        <v>1</v>
      </c>
      <c r="B82">
        <v>175</v>
      </c>
      <c r="C82">
        <v>1</v>
      </c>
      <c r="D82" t="s">
        <v>98</v>
      </c>
      <c r="E82" t="s">
        <v>86</v>
      </c>
      <c r="F82" t="s">
        <v>74</v>
      </c>
      <c r="G82" t="str">
        <f>"7.62"</f>
        <v>7.62</v>
      </c>
    </row>
    <row r="83" spans="1:7" x14ac:dyDescent="0.3">
      <c r="A83">
        <v>2</v>
      </c>
      <c r="B83">
        <v>191</v>
      </c>
      <c r="C83">
        <v>2</v>
      </c>
      <c r="D83" t="s">
        <v>99</v>
      </c>
      <c r="E83" t="s">
        <v>20</v>
      </c>
      <c r="F83" t="s">
        <v>23</v>
      </c>
      <c r="G83" t="str">
        <f>"7.70"</f>
        <v>7.70</v>
      </c>
    </row>
    <row r="84" spans="1:7" x14ac:dyDescent="0.3">
      <c r="A84">
        <v>3</v>
      </c>
      <c r="B84">
        <v>18</v>
      </c>
      <c r="C84">
        <v>3</v>
      </c>
      <c r="D84" t="s">
        <v>100</v>
      </c>
      <c r="E84" t="s">
        <v>20</v>
      </c>
      <c r="F84" t="s">
        <v>41</v>
      </c>
      <c r="G84" t="str">
        <f>"7.71"</f>
        <v>7.71</v>
      </c>
    </row>
    <row r="85" spans="1:7" x14ac:dyDescent="0.3">
      <c r="A85">
        <v>4</v>
      </c>
      <c r="B85">
        <v>25</v>
      </c>
      <c r="C85">
        <v>4</v>
      </c>
      <c r="D85" t="s">
        <v>101</v>
      </c>
      <c r="E85" t="s">
        <v>18</v>
      </c>
      <c r="F85" t="s">
        <v>28</v>
      </c>
      <c r="G85" t="str">
        <f>"7.81"</f>
        <v>7.81</v>
      </c>
    </row>
    <row r="86" spans="1:7" x14ac:dyDescent="0.3">
      <c r="A86">
        <v>5</v>
      </c>
      <c r="B86">
        <v>118</v>
      </c>
      <c r="C86">
        <v>5</v>
      </c>
      <c r="D86" t="s">
        <v>102</v>
      </c>
      <c r="E86" t="s">
        <v>95</v>
      </c>
      <c r="F86" t="s">
        <v>41</v>
      </c>
      <c r="G86" t="str">
        <f>"7.83"</f>
        <v>7.83</v>
      </c>
    </row>
    <row r="88" spans="1:7" x14ac:dyDescent="0.3">
      <c r="A88">
        <v>2</v>
      </c>
      <c r="C88">
        <v>9</v>
      </c>
      <c r="D88" t="s">
        <v>103</v>
      </c>
      <c r="E88" t="s">
        <v>1</v>
      </c>
    </row>
    <row r="89" spans="1:7" x14ac:dyDescent="0.3">
      <c r="A89">
        <v>1</v>
      </c>
      <c r="B89">
        <v>27</v>
      </c>
      <c r="C89">
        <v>5</v>
      </c>
      <c r="D89" t="s">
        <v>104</v>
      </c>
      <c r="E89" t="s">
        <v>95</v>
      </c>
      <c r="F89" t="s">
        <v>28</v>
      </c>
      <c r="G89" t="str">
        <f>"7.87"</f>
        <v>7.87</v>
      </c>
    </row>
    <row r="90" spans="1:7" x14ac:dyDescent="0.3">
      <c r="A90">
        <v>2</v>
      </c>
      <c r="B90">
        <v>57</v>
      </c>
      <c r="C90">
        <v>3</v>
      </c>
      <c r="D90" t="s">
        <v>105</v>
      </c>
      <c r="E90" t="s">
        <v>11</v>
      </c>
      <c r="F90" t="s">
        <v>74</v>
      </c>
      <c r="G90" t="str">
        <f>"7.96"</f>
        <v>7.96</v>
      </c>
    </row>
    <row r="91" spans="1:7" x14ac:dyDescent="0.3">
      <c r="A91">
        <v>3</v>
      </c>
      <c r="B91">
        <v>165</v>
      </c>
      <c r="C91">
        <v>4</v>
      </c>
      <c r="D91" t="s">
        <v>106</v>
      </c>
      <c r="E91" t="s">
        <v>22</v>
      </c>
      <c r="F91" t="s">
        <v>74</v>
      </c>
      <c r="G91" t="str">
        <f>"7.98"</f>
        <v>7.98</v>
      </c>
    </row>
    <row r="92" spans="1:7" x14ac:dyDescent="0.3">
      <c r="A92">
        <v>4</v>
      </c>
      <c r="B92">
        <v>184</v>
      </c>
      <c r="C92">
        <v>2</v>
      </c>
      <c r="D92" t="s">
        <v>107</v>
      </c>
      <c r="E92" t="s">
        <v>22</v>
      </c>
      <c r="F92" t="s">
        <v>35</v>
      </c>
      <c r="G92" t="str">
        <f>"8.12"</f>
        <v>8.12</v>
      </c>
    </row>
    <row r="93" spans="1:7" x14ac:dyDescent="0.3">
      <c r="A93">
        <v>5</v>
      </c>
      <c r="B93">
        <v>181</v>
      </c>
      <c r="C93">
        <v>1</v>
      </c>
      <c r="D93" t="s">
        <v>108</v>
      </c>
      <c r="E93" t="s">
        <v>20</v>
      </c>
      <c r="F93" t="s">
        <v>37</v>
      </c>
      <c r="G93" t="str">
        <f>"8.17"</f>
        <v>8.17</v>
      </c>
    </row>
    <row r="95" spans="1:7" x14ac:dyDescent="0.3">
      <c r="A95">
        <v>2</v>
      </c>
      <c r="C95">
        <v>10</v>
      </c>
      <c r="D95" t="s">
        <v>109</v>
      </c>
      <c r="E95" t="s">
        <v>1</v>
      </c>
    </row>
    <row r="96" spans="1:7" x14ac:dyDescent="0.3">
      <c r="A96">
        <v>1</v>
      </c>
      <c r="B96">
        <v>70</v>
      </c>
      <c r="C96">
        <v>1</v>
      </c>
      <c r="D96" t="s">
        <v>110</v>
      </c>
      <c r="E96" t="s">
        <v>86</v>
      </c>
      <c r="F96" t="s">
        <v>12</v>
      </c>
      <c r="G96" t="str">
        <f>"7.97"</f>
        <v>7.97</v>
      </c>
    </row>
    <row r="97" spans="1:7" x14ac:dyDescent="0.3">
      <c r="A97">
        <v>2</v>
      </c>
      <c r="B97">
        <v>92</v>
      </c>
      <c r="C97">
        <v>5</v>
      </c>
      <c r="D97" t="s">
        <v>111</v>
      </c>
      <c r="E97" t="s">
        <v>18</v>
      </c>
      <c r="F97" t="s">
        <v>48</v>
      </c>
      <c r="G97" t="str">
        <f>"7.99"</f>
        <v>7.99</v>
      </c>
    </row>
    <row r="98" spans="1:7" x14ac:dyDescent="0.3">
      <c r="A98">
        <v>3</v>
      </c>
      <c r="B98">
        <v>17</v>
      </c>
      <c r="C98">
        <v>4</v>
      </c>
      <c r="D98" t="s">
        <v>112</v>
      </c>
      <c r="E98" t="s">
        <v>11</v>
      </c>
      <c r="F98" t="s">
        <v>41</v>
      </c>
      <c r="G98" t="str">
        <f>"7.99"</f>
        <v>7.99</v>
      </c>
    </row>
    <row r="99" spans="1:7" x14ac:dyDescent="0.3">
      <c r="A99">
        <v>4</v>
      </c>
      <c r="B99">
        <v>190</v>
      </c>
      <c r="C99">
        <v>2</v>
      </c>
      <c r="D99" t="s">
        <v>113</v>
      </c>
      <c r="E99" t="s">
        <v>22</v>
      </c>
      <c r="F99" t="s">
        <v>28</v>
      </c>
      <c r="G99" t="str">
        <f>"8.16"</f>
        <v>8.16</v>
      </c>
    </row>
    <row r="100" spans="1:7" x14ac:dyDescent="0.3">
      <c r="A100">
        <v>5</v>
      </c>
      <c r="B100">
        <v>152</v>
      </c>
      <c r="C100">
        <v>3</v>
      </c>
      <c r="D100" t="s">
        <v>114</v>
      </c>
      <c r="E100" t="s">
        <v>115</v>
      </c>
      <c r="F100" t="s">
        <v>41</v>
      </c>
      <c r="G100" t="str">
        <f>"8.37"</f>
        <v>8.37</v>
      </c>
    </row>
    <row r="102" spans="1:7" x14ac:dyDescent="0.3">
      <c r="A102">
        <v>2</v>
      </c>
      <c r="C102">
        <v>11</v>
      </c>
      <c r="D102" t="s">
        <v>116</v>
      </c>
      <c r="E102" t="s">
        <v>1</v>
      </c>
    </row>
    <row r="103" spans="1:7" x14ac:dyDescent="0.3">
      <c r="A103">
        <v>1</v>
      </c>
      <c r="B103">
        <v>40</v>
      </c>
      <c r="C103">
        <v>1</v>
      </c>
      <c r="D103" t="s">
        <v>117</v>
      </c>
      <c r="E103" t="s">
        <v>3</v>
      </c>
      <c r="F103" t="s">
        <v>74</v>
      </c>
      <c r="G103" t="str">
        <f>"7.61"</f>
        <v>7.61</v>
      </c>
    </row>
    <row r="104" spans="1:7" x14ac:dyDescent="0.3">
      <c r="A104">
        <v>2</v>
      </c>
      <c r="B104">
        <v>23</v>
      </c>
      <c r="C104">
        <v>5</v>
      </c>
      <c r="D104" t="s">
        <v>118</v>
      </c>
      <c r="E104" t="s">
        <v>119</v>
      </c>
      <c r="F104" t="s">
        <v>74</v>
      </c>
      <c r="G104" t="str">
        <f>"7.66"</f>
        <v>7.66</v>
      </c>
    </row>
    <row r="105" spans="1:7" x14ac:dyDescent="0.3">
      <c r="A105">
        <v>3</v>
      </c>
      <c r="B105">
        <v>52</v>
      </c>
      <c r="C105">
        <v>4</v>
      </c>
      <c r="D105" t="s">
        <v>120</v>
      </c>
      <c r="E105" t="s">
        <v>121</v>
      </c>
      <c r="F105" t="s">
        <v>74</v>
      </c>
      <c r="G105" t="str">
        <f>"8.26"</f>
        <v>8.26</v>
      </c>
    </row>
    <row r="106" spans="1:7" x14ac:dyDescent="0.3">
      <c r="A106">
        <v>4</v>
      </c>
      <c r="B106">
        <v>26</v>
      </c>
      <c r="C106">
        <v>3</v>
      </c>
      <c r="D106" t="s">
        <v>122</v>
      </c>
      <c r="E106" t="s">
        <v>18</v>
      </c>
      <c r="F106" t="s">
        <v>41</v>
      </c>
      <c r="G106" t="str">
        <f>"8.29"</f>
        <v>8.29</v>
      </c>
    </row>
    <row r="107" spans="1:7" x14ac:dyDescent="0.3">
      <c r="A107" t="s">
        <v>56</v>
      </c>
      <c r="B107">
        <v>177</v>
      </c>
      <c r="C107">
        <v>2</v>
      </c>
      <c r="D107" t="s">
        <v>123</v>
      </c>
      <c r="E107" t="s">
        <v>86</v>
      </c>
      <c r="F107" t="s">
        <v>12</v>
      </c>
      <c r="G107" t="str">
        <f>""</f>
        <v/>
      </c>
    </row>
    <row r="109" spans="1:7" x14ac:dyDescent="0.3">
      <c r="A109">
        <v>2</v>
      </c>
      <c r="C109">
        <v>12</v>
      </c>
      <c r="D109" t="s">
        <v>124</v>
      </c>
      <c r="E109" t="s">
        <v>1</v>
      </c>
    </row>
    <row r="110" spans="1:7" x14ac:dyDescent="0.3">
      <c r="A110">
        <v>1</v>
      </c>
      <c r="B110">
        <v>186</v>
      </c>
      <c r="C110">
        <v>2</v>
      </c>
      <c r="D110" t="s">
        <v>125</v>
      </c>
      <c r="E110" t="s">
        <v>126</v>
      </c>
      <c r="F110" t="s">
        <v>28</v>
      </c>
      <c r="G110" t="str">
        <f>"7.95"</f>
        <v>7.95</v>
      </c>
    </row>
    <row r="111" spans="1:7" x14ac:dyDescent="0.3">
      <c r="A111">
        <v>2</v>
      </c>
      <c r="B111">
        <v>173</v>
      </c>
      <c r="C111">
        <v>5</v>
      </c>
      <c r="D111" t="s">
        <v>127</v>
      </c>
      <c r="E111" t="s">
        <v>128</v>
      </c>
      <c r="F111" t="s">
        <v>23</v>
      </c>
      <c r="G111" t="str">
        <f>"7.98"</f>
        <v>7.98</v>
      </c>
    </row>
    <row r="112" spans="1:7" x14ac:dyDescent="0.3">
      <c r="A112">
        <v>3</v>
      </c>
      <c r="B112">
        <v>136</v>
      </c>
      <c r="C112">
        <v>1</v>
      </c>
      <c r="D112" t="s">
        <v>129</v>
      </c>
      <c r="E112" t="s">
        <v>20</v>
      </c>
      <c r="F112" t="s">
        <v>28</v>
      </c>
      <c r="G112" t="str">
        <f>"8.10"</f>
        <v>8.10</v>
      </c>
    </row>
    <row r="113" spans="1:7" x14ac:dyDescent="0.3">
      <c r="A113">
        <v>4</v>
      </c>
      <c r="B113">
        <v>8</v>
      </c>
      <c r="C113">
        <v>3</v>
      </c>
      <c r="D113" t="s">
        <v>130</v>
      </c>
      <c r="E113" t="s">
        <v>3</v>
      </c>
      <c r="F113" t="s">
        <v>37</v>
      </c>
      <c r="G113" t="str">
        <f>"8.12"</f>
        <v>8.12</v>
      </c>
    </row>
    <row r="114" spans="1:7" x14ac:dyDescent="0.3">
      <c r="A114">
        <v>5</v>
      </c>
      <c r="B114">
        <v>153</v>
      </c>
      <c r="C114">
        <v>4</v>
      </c>
      <c r="D114" t="s">
        <v>131</v>
      </c>
      <c r="E114" t="s">
        <v>20</v>
      </c>
      <c r="F114" t="s">
        <v>12</v>
      </c>
      <c r="G114" t="str">
        <f>"8.33"</f>
        <v>8.33</v>
      </c>
    </row>
    <row r="116" spans="1:7" x14ac:dyDescent="0.3">
      <c r="A116">
        <v>2</v>
      </c>
      <c r="C116">
        <v>13</v>
      </c>
      <c r="D116" t="s">
        <v>132</v>
      </c>
      <c r="E116" t="s">
        <v>1</v>
      </c>
    </row>
    <row r="117" spans="1:7" x14ac:dyDescent="0.3">
      <c r="A117">
        <v>1</v>
      </c>
      <c r="B117">
        <v>31</v>
      </c>
      <c r="C117">
        <v>2</v>
      </c>
      <c r="D117" t="s">
        <v>133</v>
      </c>
      <c r="E117" t="s">
        <v>20</v>
      </c>
      <c r="F117" t="s">
        <v>28</v>
      </c>
      <c r="G117" t="str">
        <f>"7.99"</f>
        <v>7.99</v>
      </c>
    </row>
    <row r="118" spans="1:7" x14ac:dyDescent="0.3">
      <c r="A118">
        <v>2</v>
      </c>
      <c r="B118">
        <v>104</v>
      </c>
      <c r="C118">
        <v>4</v>
      </c>
      <c r="D118" t="s">
        <v>134</v>
      </c>
      <c r="E118" t="s">
        <v>135</v>
      </c>
      <c r="F118" t="s">
        <v>41</v>
      </c>
      <c r="G118" t="str">
        <f>"8.02"</f>
        <v>8.02</v>
      </c>
    </row>
    <row r="119" spans="1:7" x14ac:dyDescent="0.3">
      <c r="A119">
        <v>3</v>
      </c>
      <c r="B119">
        <v>183</v>
      </c>
      <c r="C119">
        <v>1</v>
      </c>
      <c r="D119" t="s">
        <v>136</v>
      </c>
      <c r="E119" t="s">
        <v>137</v>
      </c>
      <c r="F119" t="s">
        <v>28</v>
      </c>
      <c r="G119" t="str">
        <f>"8.38"</f>
        <v>8.38</v>
      </c>
    </row>
    <row r="120" spans="1:7" x14ac:dyDescent="0.3">
      <c r="A120">
        <v>4</v>
      </c>
      <c r="B120">
        <v>157</v>
      </c>
      <c r="C120">
        <v>3</v>
      </c>
      <c r="D120" t="s">
        <v>138</v>
      </c>
      <c r="E120" t="s">
        <v>139</v>
      </c>
      <c r="F120" t="s">
        <v>12</v>
      </c>
      <c r="G120" t="str">
        <f>"8.59"</f>
        <v>8.59</v>
      </c>
    </row>
    <row r="121" spans="1:7" x14ac:dyDescent="0.3">
      <c r="A121">
        <v>5</v>
      </c>
      <c r="B121">
        <v>193</v>
      </c>
      <c r="C121">
        <v>5</v>
      </c>
      <c r="D121" t="s">
        <v>140</v>
      </c>
      <c r="E121" t="s">
        <v>141</v>
      </c>
      <c r="F121" t="s">
        <v>35</v>
      </c>
      <c r="G121" t="str">
        <f>"8.89"</f>
        <v>8.89</v>
      </c>
    </row>
    <row r="123" spans="1:7" x14ac:dyDescent="0.3">
      <c r="A123">
        <v>2</v>
      </c>
      <c r="C123">
        <v>14</v>
      </c>
      <c r="D123" t="s">
        <v>142</v>
      </c>
      <c r="E123" t="s">
        <v>1</v>
      </c>
    </row>
    <row r="124" spans="1:7" x14ac:dyDescent="0.3">
      <c r="A124">
        <v>1</v>
      </c>
      <c r="B124">
        <v>91</v>
      </c>
      <c r="C124">
        <v>1</v>
      </c>
      <c r="D124" t="s">
        <v>143</v>
      </c>
      <c r="E124" t="s">
        <v>14</v>
      </c>
      <c r="F124" t="s">
        <v>12</v>
      </c>
      <c r="G124" t="str">
        <f>"8.10"</f>
        <v>8.10</v>
      </c>
    </row>
    <row r="125" spans="1:7" x14ac:dyDescent="0.3">
      <c r="A125">
        <v>2</v>
      </c>
      <c r="B125">
        <v>21</v>
      </c>
      <c r="C125">
        <v>3</v>
      </c>
      <c r="D125" t="s">
        <v>34</v>
      </c>
      <c r="E125" t="s">
        <v>11</v>
      </c>
      <c r="F125" t="s">
        <v>35</v>
      </c>
      <c r="G125" t="str">
        <f>"8.33"</f>
        <v>8.33</v>
      </c>
    </row>
    <row r="126" spans="1:7" x14ac:dyDescent="0.3">
      <c r="A126">
        <v>3</v>
      </c>
      <c r="B126">
        <v>188</v>
      </c>
      <c r="C126">
        <v>5</v>
      </c>
      <c r="D126" t="s">
        <v>27</v>
      </c>
      <c r="E126" t="s">
        <v>22</v>
      </c>
      <c r="F126" t="s">
        <v>28</v>
      </c>
      <c r="G126" t="str">
        <f>"8.35"</f>
        <v>8.35</v>
      </c>
    </row>
    <row r="127" spans="1:7" x14ac:dyDescent="0.3">
      <c r="A127">
        <v>4</v>
      </c>
      <c r="B127">
        <v>179</v>
      </c>
      <c r="C127">
        <v>4</v>
      </c>
      <c r="D127" t="s">
        <v>144</v>
      </c>
      <c r="E127" t="s">
        <v>20</v>
      </c>
      <c r="F127" t="s">
        <v>23</v>
      </c>
      <c r="G127" t="str">
        <f>"8.43"</f>
        <v>8.43</v>
      </c>
    </row>
    <row r="128" spans="1:7" x14ac:dyDescent="0.3">
      <c r="A128" t="s">
        <v>56</v>
      </c>
      <c r="B128">
        <v>30</v>
      </c>
      <c r="C128">
        <v>2</v>
      </c>
      <c r="D128" t="s">
        <v>26</v>
      </c>
      <c r="E128" t="s">
        <v>22</v>
      </c>
      <c r="F128" t="s">
        <v>23</v>
      </c>
      <c r="G128" t="str">
        <f>""</f>
        <v/>
      </c>
    </row>
    <row r="130" spans="1:7" x14ac:dyDescent="0.3">
      <c r="A130">
        <v>2</v>
      </c>
      <c r="C130">
        <v>15</v>
      </c>
      <c r="D130" t="s">
        <v>145</v>
      </c>
      <c r="E130" t="s">
        <v>1</v>
      </c>
    </row>
    <row r="131" spans="1:7" x14ac:dyDescent="0.3">
      <c r="A131">
        <v>1</v>
      </c>
      <c r="B131">
        <v>33</v>
      </c>
      <c r="C131">
        <v>2</v>
      </c>
      <c r="D131" t="s">
        <v>146</v>
      </c>
      <c r="E131" t="s">
        <v>22</v>
      </c>
      <c r="F131" t="s">
        <v>12</v>
      </c>
      <c r="G131" t="str">
        <f>"8.06"</f>
        <v>8.06</v>
      </c>
    </row>
    <row r="132" spans="1:7" x14ac:dyDescent="0.3">
      <c r="A132">
        <v>2</v>
      </c>
      <c r="B132">
        <v>46</v>
      </c>
      <c r="C132">
        <v>5</v>
      </c>
      <c r="D132" t="s">
        <v>147</v>
      </c>
      <c r="E132" t="s">
        <v>22</v>
      </c>
      <c r="F132" t="s">
        <v>35</v>
      </c>
      <c r="G132" t="str">
        <f>"8.37"</f>
        <v>8.37</v>
      </c>
    </row>
    <row r="133" spans="1:7" x14ac:dyDescent="0.3">
      <c r="A133">
        <v>3</v>
      </c>
      <c r="B133">
        <v>135</v>
      </c>
      <c r="C133">
        <v>4</v>
      </c>
      <c r="D133" t="s">
        <v>148</v>
      </c>
      <c r="E133" t="s">
        <v>22</v>
      </c>
      <c r="F133" t="s">
        <v>23</v>
      </c>
      <c r="G133" t="str">
        <f>"8.48"</f>
        <v>8.48</v>
      </c>
    </row>
    <row r="134" spans="1:7" x14ac:dyDescent="0.3">
      <c r="A134">
        <v>4</v>
      </c>
      <c r="B134">
        <v>24</v>
      </c>
      <c r="C134">
        <v>3</v>
      </c>
      <c r="D134" t="s">
        <v>149</v>
      </c>
      <c r="E134" t="s">
        <v>22</v>
      </c>
      <c r="F134" t="s">
        <v>23</v>
      </c>
      <c r="G134" t="str">
        <f>"8.52"</f>
        <v>8.52</v>
      </c>
    </row>
    <row r="135" spans="1:7" x14ac:dyDescent="0.3">
      <c r="A135">
        <v>5</v>
      </c>
      <c r="B135">
        <v>192</v>
      </c>
      <c r="C135">
        <v>1</v>
      </c>
      <c r="D135" t="s">
        <v>24</v>
      </c>
      <c r="E135" t="s">
        <v>25</v>
      </c>
      <c r="F135" t="s">
        <v>12</v>
      </c>
      <c r="G135" t="str">
        <f>"8.53"</f>
        <v>8.53</v>
      </c>
    </row>
    <row r="137" spans="1:7" x14ac:dyDescent="0.3">
      <c r="A137">
        <v>2</v>
      </c>
      <c r="C137">
        <v>16</v>
      </c>
      <c r="D137" t="s">
        <v>150</v>
      </c>
      <c r="E137" t="s">
        <v>1</v>
      </c>
    </row>
    <row r="138" spans="1:7" x14ac:dyDescent="0.3">
      <c r="A138">
        <v>1</v>
      </c>
      <c r="B138">
        <v>77</v>
      </c>
      <c r="C138">
        <v>4</v>
      </c>
      <c r="D138" t="s">
        <v>151</v>
      </c>
      <c r="E138" t="s">
        <v>20</v>
      </c>
      <c r="F138" t="s">
        <v>12</v>
      </c>
      <c r="G138" t="str">
        <f>"8.11"</f>
        <v>8.11</v>
      </c>
    </row>
    <row r="139" spans="1:7" x14ac:dyDescent="0.3">
      <c r="A139">
        <v>2</v>
      </c>
      <c r="B139">
        <v>167</v>
      </c>
      <c r="C139">
        <v>3</v>
      </c>
      <c r="D139" t="s">
        <v>152</v>
      </c>
      <c r="E139" t="s">
        <v>11</v>
      </c>
      <c r="F139" t="s">
        <v>28</v>
      </c>
      <c r="G139" t="str">
        <f>"8.17"</f>
        <v>8.17</v>
      </c>
    </row>
    <row r="140" spans="1:7" x14ac:dyDescent="0.3">
      <c r="A140">
        <v>3</v>
      </c>
      <c r="B140">
        <v>35</v>
      </c>
      <c r="C140">
        <v>5</v>
      </c>
      <c r="D140" t="s">
        <v>153</v>
      </c>
      <c r="E140" t="s">
        <v>22</v>
      </c>
      <c r="F140" t="s">
        <v>28</v>
      </c>
      <c r="G140" t="str">
        <f>"8.24"</f>
        <v>8.24</v>
      </c>
    </row>
    <row r="141" spans="1:7" x14ac:dyDescent="0.3">
      <c r="A141">
        <v>4</v>
      </c>
      <c r="B141">
        <v>143</v>
      </c>
      <c r="C141">
        <v>2</v>
      </c>
      <c r="D141" t="s">
        <v>154</v>
      </c>
      <c r="E141" t="s">
        <v>11</v>
      </c>
      <c r="F141" t="s">
        <v>4</v>
      </c>
      <c r="G141" t="str">
        <f>"8.40"</f>
        <v>8.40</v>
      </c>
    </row>
    <row r="142" spans="1:7" x14ac:dyDescent="0.3">
      <c r="A142">
        <v>5</v>
      </c>
      <c r="B142">
        <v>121</v>
      </c>
      <c r="C142">
        <v>1</v>
      </c>
      <c r="D142" t="s">
        <v>155</v>
      </c>
      <c r="E142" t="s">
        <v>79</v>
      </c>
      <c r="F142" t="s">
        <v>12</v>
      </c>
      <c r="G142" t="str">
        <f>"8.61"</f>
        <v>8.61</v>
      </c>
    </row>
    <row r="144" spans="1:7" x14ac:dyDescent="0.3">
      <c r="A144">
        <v>2</v>
      </c>
      <c r="C144">
        <v>17</v>
      </c>
      <c r="D144" t="s">
        <v>156</v>
      </c>
      <c r="E144" t="s">
        <v>1</v>
      </c>
    </row>
    <row r="145" spans="1:7" x14ac:dyDescent="0.3">
      <c r="A145">
        <v>1</v>
      </c>
      <c r="B145">
        <v>122</v>
      </c>
      <c r="C145">
        <v>2</v>
      </c>
      <c r="D145" t="s">
        <v>157</v>
      </c>
      <c r="E145" t="s">
        <v>20</v>
      </c>
      <c r="F145" t="s">
        <v>28</v>
      </c>
      <c r="G145" t="str">
        <f>"8.42"</f>
        <v>8.42</v>
      </c>
    </row>
    <row r="146" spans="1:7" x14ac:dyDescent="0.3">
      <c r="A146">
        <v>2</v>
      </c>
      <c r="B146">
        <v>90</v>
      </c>
      <c r="C146">
        <v>4</v>
      </c>
      <c r="D146" t="s">
        <v>158</v>
      </c>
      <c r="E146" t="s">
        <v>139</v>
      </c>
      <c r="F146" t="s">
        <v>12</v>
      </c>
      <c r="G146" t="str">
        <f>"8.43"</f>
        <v>8.43</v>
      </c>
    </row>
    <row r="147" spans="1:7" x14ac:dyDescent="0.3">
      <c r="A147">
        <v>3</v>
      </c>
      <c r="B147">
        <v>48</v>
      </c>
      <c r="C147">
        <v>3</v>
      </c>
      <c r="D147" t="s">
        <v>159</v>
      </c>
      <c r="E147" t="s">
        <v>22</v>
      </c>
      <c r="F147" t="s">
        <v>74</v>
      </c>
      <c r="G147" t="str">
        <f>"8.49"</f>
        <v>8.49</v>
      </c>
    </row>
    <row r="148" spans="1:7" x14ac:dyDescent="0.3">
      <c r="A148">
        <v>4</v>
      </c>
      <c r="B148">
        <v>47</v>
      </c>
      <c r="C148">
        <v>5</v>
      </c>
      <c r="D148" t="s">
        <v>160</v>
      </c>
      <c r="E148" t="s">
        <v>161</v>
      </c>
      <c r="F148" t="s">
        <v>162</v>
      </c>
      <c r="G148" t="str">
        <f>"8.58"</f>
        <v>8.58</v>
      </c>
    </row>
    <row r="149" spans="1:7" x14ac:dyDescent="0.3">
      <c r="A149">
        <v>5</v>
      </c>
      <c r="B149">
        <v>13</v>
      </c>
      <c r="C149">
        <v>1</v>
      </c>
      <c r="D149" t="s">
        <v>163</v>
      </c>
      <c r="E149" t="s">
        <v>25</v>
      </c>
      <c r="F149" t="s">
        <v>4</v>
      </c>
      <c r="G149" t="str">
        <f>"8.81"</f>
        <v>8.81</v>
      </c>
    </row>
    <row r="151" spans="1:7" x14ac:dyDescent="0.3">
      <c r="A151">
        <v>2</v>
      </c>
      <c r="C151">
        <v>18</v>
      </c>
      <c r="D151" t="s">
        <v>164</v>
      </c>
      <c r="E151" t="s">
        <v>1</v>
      </c>
    </row>
    <row r="152" spans="1:7" x14ac:dyDescent="0.3">
      <c r="A152">
        <v>1</v>
      </c>
      <c r="B152">
        <v>127</v>
      </c>
      <c r="C152">
        <v>3</v>
      </c>
      <c r="D152" t="s">
        <v>165</v>
      </c>
      <c r="E152" t="s">
        <v>11</v>
      </c>
      <c r="F152" t="s">
        <v>12</v>
      </c>
      <c r="G152" t="str">
        <f>"8.52"</f>
        <v>8.52</v>
      </c>
    </row>
    <row r="153" spans="1:7" x14ac:dyDescent="0.3">
      <c r="A153">
        <v>2</v>
      </c>
      <c r="B153">
        <v>22</v>
      </c>
      <c r="C153">
        <v>5</v>
      </c>
      <c r="D153" t="s">
        <v>166</v>
      </c>
      <c r="E153" t="s">
        <v>22</v>
      </c>
      <c r="F153" t="s">
        <v>12</v>
      </c>
      <c r="G153" t="str">
        <f>"8.54"</f>
        <v>8.54</v>
      </c>
    </row>
    <row r="154" spans="1:7" x14ac:dyDescent="0.3">
      <c r="A154">
        <v>3</v>
      </c>
      <c r="B154">
        <v>37</v>
      </c>
      <c r="C154">
        <v>1</v>
      </c>
      <c r="D154" t="s">
        <v>167</v>
      </c>
      <c r="E154" t="s">
        <v>22</v>
      </c>
      <c r="F154" t="s">
        <v>12</v>
      </c>
      <c r="G154" t="str">
        <f>"8.58"</f>
        <v>8.58</v>
      </c>
    </row>
    <row r="155" spans="1:7" x14ac:dyDescent="0.3">
      <c r="A155">
        <v>4</v>
      </c>
      <c r="B155">
        <v>62</v>
      </c>
      <c r="C155">
        <v>2</v>
      </c>
      <c r="D155" t="s">
        <v>168</v>
      </c>
      <c r="E155" t="s">
        <v>128</v>
      </c>
      <c r="F155" t="s">
        <v>12</v>
      </c>
      <c r="G155" t="str">
        <f>"8.66"</f>
        <v>8.66</v>
      </c>
    </row>
    <row r="156" spans="1:7" x14ac:dyDescent="0.3">
      <c r="A156">
        <v>5</v>
      </c>
      <c r="B156">
        <v>58</v>
      </c>
      <c r="C156">
        <v>4</v>
      </c>
      <c r="D156" t="s">
        <v>169</v>
      </c>
      <c r="E156" t="s">
        <v>11</v>
      </c>
      <c r="F156" t="s">
        <v>12</v>
      </c>
      <c r="G156" t="str">
        <f>"8.74"</f>
        <v>8.74</v>
      </c>
    </row>
    <row r="158" spans="1:7" x14ac:dyDescent="0.3">
      <c r="A158">
        <v>2</v>
      </c>
      <c r="C158">
        <v>19</v>
      </c>
      <c r="D158" t="s">
        <v>170</v>
      </c>
      <c r="E158" t="s">
        <v>1</v>
      </c>
    </row>
    <row r="159" spans="1:7" x14ac:dyDescent="0.3">
      <c r="A159">
        <v>1</v>
      </c>
      <c r="B159">
        <v>94</v>
      </c>
      <c r="C159">
        <v>1</v>
      </c>
      <c r="D159" t="s">
        <v>171</v>
      </c>
      <c r="E159" t="s">
        <v>172</v>
      </c>
      <c r="F159" t="s">
        <v>48</v>
      </c>
      <c r="G159" t="str">
        <f>"8.07"</f>
        <v>8.07</v>
      </c>
    </row>
    <row r="160" spans="1:7" x14ac:dyDescent="0.3">
      <c r="A160">
        <v>2</v>
      </c>
      <c r="B160">
        <v>164</v>
      </c>
      <c r="C160">
        <v>3</v>
      </c>
      <c r="D160" t="s">
        <v>173</v>
      </c>
      <c r="E160" t="s">
        <v>22</v>
      </c>
      <c r="F160" t="s">
        <v>28</v>
      </c>
      <c r="G160" t="str">
        <f>"8.74"</f>
        <v>8.74</v>
      </c>
    </row>
    <row r="161" spans="1:7" x14ac:dyDescent="0.3">
      <c r="A161">
        <v>3</v>
      </c>
      <c r="B161">
        <v>134</v>
      </c>
      <c r="C161">
        <v>5</v>
      </c>
      <c r="D161" t="s">
        <v>174</v>
      </c>
      <c r="E161" t="s">
        <v>22</v>
      </c>
      <c r="F161" t="s">
        <v>4</v>
      </c>
      <c r="G161" t="str">
        <f>"8.77"</f>
        <v>8.77</v>
      </c>
    </row>
    <row r="162" spans="1:7" x14ac:dyDescent="0.3">
      <c r="A162">
        <v>4</v>
      </c>
      <c r="B162">
        <v>105</v>
      </c>
      <c r="C162">
        <v>2</v>
      </c>
      <c r="D162" t="s">
        <v>175</v>
      </c>
      <c r="E162" t="s">
        <v>22</v>
      </c>
      <c r="F162" t="s">
        <v>28</v>
      </c>
      <c r="G162" t="str">
        <f>"8.79"</f>
        <v>8.79</v>
      </c>
    </row>
    <row r="163" spans="1:7" x14ac:dyDescent="0.3">
      <c r="A163">
        <v>5</v>
      </c>
      <c r="B163">
        <v>42</v>
      </c>
      <c r="C163">
        <v>4</v>
      </c>
      <c r="D163" t="s">
        <v>176</v>
      </c>
      <c r="E163" t="s">
        <v>22</v>
      </c>
      <c r="F163" t="s">
        <v>12</v>
      </c>
      <c r="G163" t="str">
        <f>"8.80"</f>
        <v>8.80</v>
      </c>
    </row>
    <row r="165" spans="1:7" x14ac:dyDescent="0.3">
      <c r="A165">
        <v>2</v>
      </c>
      <c r="C165">
        <v>20</v>
      </c>
      <c r="D165" t="s">
        <v>177</v>
      </c>
      <c r="E165" t="s">
        <v>1</v>
      </c>
    </row>
    <row r="166" spans="1:7" x14ac:dyDescent="0.3">
      <c r="A166">
        <v>1</v>
      </c>
      <c r="B166">
        <v>146</v>
      </c>
      <c r="C166">
        <v>1</v>
      </c>
      <c r="D166" t="s">
        <v>178</v>
      </c>
      <c r="E166" t="s">
        <v>11</v>
      </c>
      <c r="F166" t="s">
        <v>41</v>
      </c>
      <c r="G166" t="str">
        <f>"8.70"</f>
        <v>8.70</v>
      </c>
    </row>
    <row r="167" spans="1:7" x14ac:dyDescent="0.3">
      <c r="A167">
        <v>2</v>
      </c>
      <c r="B167">
        <v>158</v>
      </c>
      <c r="C167">
        <v>2</v>
      </c>
      <c r="D167" t="s">
        <v>15</v>
      </c>
      <c r="E167" t="s">
        <v>16</v>
      </c>
      <c r="F167" t="s">
        <v>12</v>
      </c>
      <c r="G167" t="str">
        <f>"8.73"</f>
        <v>8.73</v>
      </c>
    </row>
    <row r="168" spans="1:7" x14ac:dyDescent="0.3">
      <c r="A168">
        <v>2</v>
      </c>
      <c r="B168">
        <v>59</v>
      </c>
      <c r="C168">
        <v>3</v>
      </c>
      <c r="D168" t="s">
        <v>179</v>
      </c>
      <c r="E168" t="s">
        <v>22</v>
      </c>
      <c r="F168" t="s">
        <v>23</v>
      </c>
      <c r="G168" t="str">
        <f>"8.73"</f>
        <v>8.73</v>
      </c>
    </row>
    <row r="169" spans="1:7" x14ac:dyDescent="0.3">
      <c r="A169">
        <v>4</v>
      </c>
      <c r="B169">
        <v>161</v>
      </c>
      <c r="C169">
        <v>5</v>
      </c>
      <c r="D169" t="s">
        <v>180</v>
      </c>
      <c r="E169" t="s">
        <v>88</v>
      </c>
      <c r="F169" t="s">
        <v>12</v>
      </c>
      <c r="G169" t="str">
        <f>"8.76"</f>
        <v>8.76</v>
      </c>
    </row>
    <row r="170" spans="1:7" x14ac:dyDescent="0.3">
      <c r="A170">
        <v>5</v>
      </c>
      <c r="B170">
        <v>12</v>
      </c>
      <c r="C170">
        <v>4</v>
      </c>
      <c r="D170" t="s">
        <v>181</v>
      </c>
      <c r="E170" t="s">
        <v>22</v>
      </c>
      <c r="F170" t="s">
        <v>12</v>
      </c>
      <c r="G170" t="str">
        <f>"9.12"</f>
        <v>9.12</v>
      </c>
    </row>
    <row r="172" spans="1:7" x14ac:dyDescent="0.3">
      <c r="A172">
        <v>2</v>
      </c>
      <c r="C172">
        <v>21</v>
      </c>
      <c r="D172" t="s">
        <v>182</v>
      </c>
      <c r="E172" t="s">
        <v>1</v>
      </c>
    </row>
    <row r="173" spans="1:7" x14ac:dyDescent="0.3">
      <c r="A173">
        <v>1</v>
      </c>
      <c r="B173">
        <v>32</v>
      </c>
      <c r="C173">
        <v>3</v>
      </c>
      <c r="D173" t="s">
        <v>183</v>
      </c>
      <c r="E173" t="s">
        <v>86</v>
      </c>
      <c r="F173" t="s">
        <v>12</v>
      </c>
      <c r="G173" t="str">
        <f>"8.50"</f>
        <v>8.50</v>
      </c>
    </row>
    <row r="174" spans="1:7" x14ac:dyDescent="0.3">
      <c r="A174">
        <v>2</v>
      </c>
      <c r="B174">
        <v>160</v>
      </c>
      <c r="C174">
        <v>2</v>
      </c>
      <c r="D174" t="s">
        <v>184</v>
      </c>
      <c r="E174" t="s">
        <v>121</v>
      </c>
      <c r="F174" t="s">
        <v>28</v>
      </c>
      <c r="G174" t="str">
        <f>"8.66"</f>
        <v>8.66</v>
      </c>
    </row>
    <row r="175" spans="1:7" x14ac:dyDescent="0.3">
      <c r="A175">
        <v>3</v>
      </c>
      <c r="B175">
        <v>7</v>
      </c>
      <c r="C175">
        <v>1</v>
      </c>
      <c r="D175" t="s">
        <v>185</v>
      </c>
      <c r="E175" t="s">
        <v>3</v>
      </c>
      <c r="F175" t="s">
        <v>23</v>
      </c>
      <c r="G175" t="str">
        <f>"9.00"</f>
        <v>9.00</v>
      </c>
    </row>
    <row r="176" spans="1:7" x14ac:dyDescent="0.3">
      <c r="A176">
        <v>4</v>
      </c>
      <c r="B176">
        <v>86</v>
      </c>
      <c r="C176">
        <v>4</v>
      </c>
      <c r="D176" t="s">
        <v>186</v>
      </c>
      <c r="E176" t="s">
        <v>137</v>
      </c>
      <c r="F176" t="s">
        <v>35</v>
      </c>
      <c r="G176" t="str">
        <f>"9.09"</f>
        <v>9.09</v>
      </c>
    </row>
    <row r="177" spans="1:7" x14ac:dyDescent="0.3">
      <c r="A177">
        <v>5</v>
      </c>
      <c r="B177">
        <v>123</v>
      </c>
      <c r="C177">
        <v>5</v>
      </c>
      <c r="D177" t="s">
        <v>187</v>
      </c>
      <c r="E177" t="s">
        <v>188</v>
      </c>
      <c r="F177" t="s">
        <v>12</v>
      </c>
      <c r="G177" t="str">
        <f>"9.17"</f>
        <v>9.17</v>
      </c>
    </row>
    <row r="179" spans="1:7" x14ac:dyDescent="0.3">
      <c r="A179">
        <v>2</v>
      </c>
      <c r="C179">
        <v>22</v>
      </c>
      <c r="D179" t="s">
        <v>189</v>
      </c>
      <c r="E179" t="s">
        <v>1</v>
      </c>
    </row>
    <row r="180" spans="1:7" x14ac:dyDescent="0.3">
      <c r="A180">
        <v>1</v>
      </c>
      <c r="B180">
        <v>113</v>
      </c>
      <c r="C180">
        <v>3</v>
      </c>
      <c r="D180" t="s">
        <v>190</v>
      </c>
      <c r="E180" t="s">
        <v>121</v>
      </c>
      <c r="F180" t="s">
        <v>23</v>
      </c>
      <c r="G180" t="str">
        <f>"8.35"</f>
        <v>8.35</v>
      </c>
    </row>
    <row r="181" spans="1:7" x14ac:dyDescent="0.3">
      <c r="A181">
        <v>2</v>
      </c>
      <c r="B181">
        <v>43</v>
      </c>
      <c r="C181">
        <v>2</v>
      </c>
      <c r="D181" t="s">
        <v>191</v>
      </c>
      <c r="E181" t="s">
        <v>3</v>
      </c>
      <c r="F181" t="s">
        <v>162</v>
      </c>
      <c r="G181" t="str">
        <f>"8.39"</f>
        <v>8.39</v>
      </c>
    </row>
    <row r="182" spans="1:7" x14ac:dyDescent="0.3">
      <c r="A182">
        <v>3</v>
      </c>
      <c r="B182">
        <v>108</v>
      </c>
      <c r="C182">
        <v>4</v>
      </c>
      <c r="D182" t="s">
        <v>31</v>
      </c>
      <c r="E182" t="s">
        <v>3</v>
      </c>
      <c r="F182" t="s">
        <v>28</v>
      </c>
      <c r="G182" t="str">
        <f>"8.76"</f>
        <v>8.76</v>
      </c>
    </row>
    <row r="183" spans="1:7" x14ac:dyDescent="0.3">
      <c r="A183">
        <v>4</v>
      </c>
      <c r="B183">
        <v>144</v>
      </c>
      <c r="C183">
        <v>5</v>
      </c>
      <c r="D183" t="s">
        <v>192</v>
      </c>
      <c r="E183" t="s">
        <v>22</v>
      </c>
      <c r="F183" t="s">
        <v>12</v>
      </c>
      <c r="G183" t="str">
        <f>"9.05"</f>
        <v>9.05</v>
      </c>
    </row>
    <row r="184" spans="1:7" x14ac:dyDescent="0.3">
      <c r="A184">
        <v>5</v>
      </c>
      <c r="B184">
        <v>172</v>
      </c>
      <c r="C184">
        <v>1</v>
      </c>
      <c r="D184" t="s">
        <v>193</v>
      </c>
      <c r="E184" t="s">
        <v>22</v>
      </c>
      <c r="F184" t="s">
        <v>28</v>
      </c>
      <c r="G184" t="str">
        <f>"9.18"</f>
        <v>9.18</v>
      </c>
    </row>
    <row r="186" spans="1:7" x14ac:dyDescent="0.3">
      <c r="A186">
        <v>2</v>
      </c>
      <c r="C186">
        <v>23</v>
      </c>
      <c r="D186" t="s">
        <v>194</v>
      </c>
      <c r="E186" t="s">
        <v>1</v>
      </c>
    </row>
    <row r="187" spans="1:7" x14ac:dyDescent="0.3">
      <c r="A187">
        <v>1</v>
      </c>
      <c r="B187">
        <v>103</v>
      </c>
      <c r="C187">
        <v>3</v>
      </c>
      <c r="D187" t="s">
        <v>195</v>
      </c>
      <c r="E187" t="s">
        <v>22</v>
      </c>
      <c r="F187" t="s">
        <v>4</v>
      </c>
      <c r="G187" t="str">
        <f>"8.93"</f>
        <v>8.93</v>
      </c>
    </row>
    <row r="188" spans="1:7" x14ac:dyDescent="0.3">
      <c r="A188">
        <v>2</v>
      </c>
      <c r="B188">
        <v>159</v>
      </c>
      <c r="C188">
        <v>1</v>
      </c>
      <c r="D188" t="s">
        <v>196</v>
      </c>
      <c r="E188" t="s">
        <v>22</v>
      </c>
      <c r="F188" t="s">
        <v>12</v>
      </c>
      <c r="G188" t="str">
        <f>"8.99"</f>
        <v>8.99</v>
      </c>
    </row>
    <row r="189" spans="1:7" x14ac:dyDescent="0.3">
      <c r="A189">
        <v>3</v>
      </c>
      <c r="B189">
        <v>171</v>
      </c>
      <c r="C189">
        <v>5</v>
      </c>
      <c r="D189" t="s">
        <v>197</v>
      </c>
      <c r="E189" t="s">
        <v>198</v>
      </c>
      <c r="F189" t="s">
        <v>23</v>
      </c>
      <c r="G189" t="str">
        <f>"9.08"</f>
        <v>9.08</v>
      </c>
    </row>
    <row r="190" spans="1:7" x14ac:dyDescent="0.3">
      <c r="A190">
        <v>4</v>
      </c>
      <c r="B190">
        <v>36</v>
      </c>
      <c r="C190">
        <v>2</v>
      </c>
      <c r="D190" t="s">
        <v>199</v>
      </c>
      <c r="E190" t="s">
        <v>22</v>
      </c>
      <c r="F190" t="s">
        <v>12</v>
      </c>
      <c r="G190" t="str">
        <f>"9.21"</f>
        <v>9.21</v>
      </c>
    </row>
    <row r="191" spans="1:7" x14ac:dyDescent="0.3">
      <c r="A191">
        <v>5</v>
      </c>
      <c r="B191">
        <v>163</v>
      </c>
      <c r="C191">
        <v>4</v>
      </c>
      <c r="D191" t="s">
        <v>200</v>
      </c>
      <c r="E191" t="s">
        <v>22</v>
      </c>
      <c r="F191" t="s">
        <v>23</v>
      </c>
      <c r="G191" t="str">
        <f>"9.30"</f>
        <v>9.30</v>
      </c>
    </row>
    <row r="193" spans="1:7" x14ac:dyDescent="0.3">
      <c r="A193">
        <v>2</v>
      </c>
      <c r="C193">
        <v>24</v>
      </c>
      <c r="D193" t="s">
        <v>201</v>
      </c>
      <c r="E193" t="s">
        <v>1</v>
      </c>
    </row>
    <row r="194" spans="1:7" x14ac:dyDescent="0.3">
      <c r="A194">
        <v>1</v>
      </c>
      <c r="B194">
        <v>69</v>
      </c>
      <c r="C194">
        <v>2</v>
      </c>
      <c r="D194" t="s">
        <v>19</v>
      </c>
      <c r="E194" t="s">
        <v>20</v>
      </c>
      <c r="F194" t="s">
        <v>12</v>
      </c>
      <c r="G194" t="str">
        <f>"8.90"</f>
        <v>8.90</v>
      </c>
    </row>
    <row r="195" spans="1:7" x14ac:dyDescent="0.3">
      <c r="A195">
        <v>2</v>
      </c>
      <c r="B195">
        <v>131</v>
      </c>
      <c r="C195">
        <v>1</v>
      </c>
      <c r="D195" t="s">
        <v>202</v>
      </c>
      <c r="E195" t="s">
        <v>22</v>
      </c>
      <c r="F195" t="s">
        <v>12</v>
      </c>
      <c r="G195" t="str">
        <f>"9.01"</f>
        <v>9.01</v>
      </c>
    </row>
    <row r="196" spans="1:7" x14ac:dyDescent="0.3">
      <c r="A196">
        <v>3</v>
      </c>
      <c r="B196">
        <v>45</v>
      </c>
      <c r="C196">
        <v>3</v>
      </c>
      <c r="D196" t="s">
        <v>203</v>
      </c>
      <c r="E196" t="s">
        <v>22</v>
      </c>
      <c r="F196" t="s">
        <v>4</v>
      </c>
      <c r="G196" t="str">
        <f>"9.03"</f>
        <v>9.03</v>
      </c>
    </row>
    <row r="197" spans="1:7" x14ac:dyDescent="0.3">
      <c r="A197">
        <v>4</v>
      </c>
      <c r="B197">
        <v>110</v>
      </c>
      <c r="C197">
        <v>5</v>
      </c>
      <c r="D197" t="s">
        <v>204</v>
      </c>
      <c r="E197" t="s">
        <v>22</v>
      </c>
      <c r="F197" t="s">
        <v>12</v>
      </c>
      <c r="G197" t="str">
        <f>"9.21"</f>
        <v>9.21</v>
      </c>
    </row>
    <row r="198" spans="1:7" x14ac:dyDescent="0.3">
      <c r="A198">
        <v>5</v>
      </c>
      <c r="B198">
        <v>170</v>
      </c>
      <c r="C198">
        <v>4</v>
      </c>
      <c r="D198" t="s">
        <v>205</v>
      </c>
      <c r="E198" t="s">
        <v>22</v>
      </c>
      <c r="F198" t="s">
        <v>12</v>
      </c>
      <c r="G198" t="str">
        <f>"9.22"</f>
        <v>9.22</v>
      </c>
    </row>
    <row r="200" spans="1:7" x14ac:dyDescent="0.3">
      <c r="A200">
        <v>2</v>
      </c>
      <c r="C200">
        <v>25</v>
      </c>
      <c r="D200" t="s">
        <v>206</v>
      </c>
      <c r="E200" t="s">
        <v>1</v>
      </c>
    </row>
    <row r="201" spans="1:7" x14ac:dyDescent="0.3">
      <c r="A201">
        <v>1</v>
      </c>
      <c r="B201">
        <v>3</v>
      </c>
      <c r="C201">
        <v>5</v>
      </c>
      <c r="D201" t="s">
        <v>17</v>
      </c>
      <c r="E201" t="s">
        <v>18</v>
      </c>
      <c r="F201" t="s">
        <v>12</v>
      </c>
      <c r="G201" t="str">
        <f>"8.95"</f>
        <v>8.95</v>
      </c>
    </row>
    <row r="202" spans="1:7" x14ac:dyDescent="0.3">
      <c r="A202">
        <v>2</v>
      </c>
      <c r="B202">
        <v>10</v>
      </c>
      <c r="C202">
        <v>2</v>
      </c>
      <c r="D202" t="s">
        <v>208</v>
      </c>
      <c r="E202" t="s">
        <v>22</v>
      </c>
      <c r="F202" t="s">
        <v>4</v>
      </c>
      <c r="G202" t="str">
        <f>"9.21"</f>
        <v>9.21</v>
      </c>
    </row>
    <row r="203" spans="1:7" x14ac:dyDescent="0.3">
      <c r="A203">
        <v>3</v>
      </c>
      <c r="B203">
        <v>140</v>
      </c>
      <c r="C203">
        <v>1</v>
      </c>
      <c r="D203" t="s">
        <v>207</v>
      </c>
      <c r="E203" t="s">
        <v>22</v>
      </c>
      <c r="F203" t="s">
        <v>12</v>
      </c>
      <c r="G203" t="str">
        <f>"9.31"</f>
        <v>9.31</v>
      </c>
    </row>
    <row r="204" spans="1:7" x14ac:dyDescent="0.3">
      <c r="A204">
        <v>4</v>
      </c>
      <c r="B204">
        <v>75</v>
      </c>
      <c r="C204">
        <v>4</v>
      </c>
      <c r="D204" t="s">
        <v>209</v>
      </c>
      <c r="E204" t="s">
        <v>22</v>
      </c>
      <c r="F204" t="s">
        <v>12</v>
      </c>
      <c r="G204" t="str">
        <f>"9.46"</f>
        <v>9.46</v>
      </c>
    </row>
    <row r="205" spans="1:7" x14ac:dyDescent="0.3">
      <c r="A205">
        <v>5</v>
      </c>
      <c r="B205">
        <v>150</v>
      </c>
      <c r="C205">
        <v>3</v>
      </c>
      <c r="D205" t="s">
        <v>5</v>
      </c>
      <c r="E205" t="s">
        <v>6</v>
      </c>
      <c r="F205" t="s">
        <v>4</v>
      </c>
      <c r="G205" t="str">
        <f>"9.74"</f>
        <v>9.74</v>
      </c>
    </row>
    <row r="207" spans="1:7" x14ac:dyDescent="0.3">
      <c r="A207">
        <v>2</v>
      </c>
      <c r="C207">
        <v>26</v>
      </c>
      <c r="D207" t="s">
        <v>210</v>
      </c>
      <c r="E207" t="s">
        <v>1</v>
      </c>
    </row>
    <row r="208" spans="1:7" x14ac:dyDescent="0.3">
      <c r="A208">
        <v>1</v>
      </c>
      <c r="B208">
        <v>132</v>
      </c>
      <c r="C208">
        <v>4</v>
      </c>
      <c r="D208" t="s">
        <v>211</v>
      </c>
      <c r="E208" t="s">
        <v>212</v>
      </c>
      <c r="F208" t="s">
        <v>23</v>
      </c>
      <c r="G208" t="str">
        <f>"9.36"</f>
        <v>9.36</v>
      </c>
    </row>
    <row r="209" spans="1:7" x14ac:dyDescent="0.3">
      <c r="A209">
        <v>2</v>
      </c>
      <c r="B209">
        <v>16</v>
      </c>
      <c r="C209">
        <v>1</v>
      </c>
      <c r="D209" t="s">
        <v>213</v>
      </c>
      <c r="E209" t="s">
        <v>212</v>
      </c>
      <c r="F209" t="s">
        <v>4</v>
      </c>
      <c r="G209" t="str">
        <f>"9.53"</f>
        <v>9.53</v>
      </c>
    </row>
    <row r="210" spans="1:7" x14ac:dyDescent="0.3">
      <c r="A210">
        <v>3</v>
      </c>
      <c r="B210">
        <v>100</v>
      </c>
      <c r="C210">
        <v>3</v>
      </c>
      <c r="D210" t="s">
        <v>214</v>
      </c>
      <c r="E210" t="s">
        <v>22</v>
      </c>
      <c r="F210" t="s">
        <v>12</v>
      </c>
      <c r="G210" t="str">
        <f>"9.87"</f>
        <v>9.87</v>
      </c>
    </row>
    <row r="211" spans="1:7" x14ac:dyDescent="0.3">
      <c r="A211">
        <v>4</v>
      </c>
      <c r="B211">
        <v>11</v>
      </c>
      <c r="C211">
        <v>5</v>
      </c>
      <c r="D211" t="s">
        <v>7</v>
      </c>
      <c r="E211" t="s">
        <v>8</v>
      </c>
      <c r="F211" t="s">
        <v>9</v>
      </c>
      <c r="G211" t="str">
        <f>"10.46"</f>
        <v>10.46</v>
      </c>
    </row>
    <row r="212" spans="1:7" x14ac:dyDescent="0.3">
      <c r="A212">
        <v>5</v>
      </c>
      <c r="B212">
        <v>128</v>
      </c>
      <c r="C212">
        <v>2</v>
      </c>
      <c r="D212" t="s">
        <v>215</v>
      </c>
      <c r="E212" t="s">
        <v>216</v>
      </c>
      <c r="F212" t="s">
        <v>41</v>
      </c>
      <c r="G212" t="str">
        <f>"11.96"</f>
        <v>11.96</v>
      </c>
    </row>
    <row r="214" spans="1:7" x14ac:dyDescent="0.3">
      <c r="A214">
        <v>2</v>
      </c>
      <c r="C214">
        <v>27</v>
      </c>
      <c r="D214" t="s">
        <v>217</v>
      </c>
      <c r="E214" t="s">
        <v>1</v>
      </c>
    </row>
    <row r="215" spans="1:7" x14ac:dyDescent="0.3">
      <c r="A215">
        <v>1</v>
      </c>
      <c r="B215">
        <v>83</v>
      </c>
      <c r="C215">
        <v>2</v>
      </c>
      <c r="D215" t="s">
        <v>218</v>
      </c>
      <c r="E215" t="s">
        <v>11</v>
      </c>
      <c r="F215" t="s">
        <v>28</v>
      </c>
      <c r="G215" t="str">
        <f>"8.15"</f>
        <v>8.15</v>
      </c>
    </row>
    <row r="216" spans="1:7" x14ac:dyDescent="0.3">
      <c r="A216">
        <v>2</v>
      </c>
      <c r="B216">
        <v>177</v>
      </c>
      <c r="C216">
        <v>4</v>
      </c>
      <c r="D216" t="s">
        <v>123</v>
      </c>
      <c r="E216" t="s">
        <v>86</v>
      </c>
      <c r="F216" t="s">
        <v>12</v>
      </c>
      <c r="G216" t="str">
        <f>"8.88"</f>
        <v>8.88</v>
      </c>
    </row>
    <row r="217" spans="1:7" x14ac:dyDescent="0.3">
      <c r="A217">
        <v>3</v>
      </c>
      <c r="B217">
        <v>119</v>
      </c>
      <c r="C217">
        <v>3</v>
      </c>
      <c r="D217" t="s">
        <v>219</v>
      </c>
      <c r="E217" t="s">
        <v>22</v>
      </c>
      <c r="F217" t="s">
        <v>4</v>
      </c>
      <c r="G217" t="str">
        <f>"9.38"</f>
        <v>9.38</v>
      </c>
    </row>
    <row r="219" spans="1:7" x14ac:dyDescent="0.3">
      <c r="A219">
        <v>2</v>
      </c>
      <c r="C219">
        <v>1</v>
      </c>
      <c r="D219" t="s">
        <v>220</v>
      </c>
      <c r="E219" t="s">
        <v>1</v>
      </c>
    </row>
    <row r="220" spans="1:7" x14ac:dyDescent="0.3">
      <c r="A220">
        <v>1</v>
      </c>
      <c r="B220">
        <v>34</v>
      </c>
      <c r="C220">
        <v>3</v>
      </c>
      <c r="D220" t="s">
        <v>39</v>
      </c>
      <c r="E220" t="s">
        <v>40</v>
      </c>
      <c r="F220" t="s">
        <v>41</v>
      </c>
      <c r="G220" t="str">
        <f>"6.84"</f>
        <v>6.84</v>
      </c>
    </row>
    <row r="221" spans="1:7" x14ac:dyDescent="0.3">
      <c r="A221">
        <v>2</v>
      </c>
      <c r="B221">
        <v>168</v>
      </c>
      <c r="C221">
        <v>2</v>
      </c>
      <c r="D221" t="s">
        <v>42</v>
      </c>
      <c r="E221" t="s">
        <v>43</v>
      </c>
      <c r="F221" t="s">
        <v>41</v>
      </c>
      <c r="G221" t="str">
        <f>"6.94"</f>
        <v>6.94</v>
      </c>
    </row>
    <row r="222" spans="1:7" x14ac:dyDescent="0.3">
      <c r="A222">
        <v>3</v>
      </c>
      <c r="B222">
        <v>129</v>
      </c>
      <c r="C222">
        <v>4</v>
      </c>
      <c r="D222" t="s">
        <v>44</v>
      </c>
      <c r="E222" t="s">
        <v>45</v>
      </c>
      <c r="F222" t="s">
        <v>41</v>
      </c>
      <c r="G222" t="str">
        <f>"7.03"</f>
        <v>7.03</v>
      </c>
    </row>
    <row r="223" spans="1:7" x14ac:dyDescent="0.3">
      <c r="A223">
        <v>4</v>
      </c>
      <c r="B223">
        <v>54</v>
      </c>
      <c r="C223">
        <v>1</v>
      </c>
      <c r="D223" t="s">
        <v>46</v>
      </c>
      <c r="E223" t="s">
        <v>47</v>
      </c>
      <c r="F223" t="s">
        <v>48</v>
      </c>
      <c r="G223" t="str">
        <f>"7.15"</f>
        <v>7.15</v>
      </c>
    </row>
    <row r="224" spans="1:7" x14ac:dyDescent="0.3">
      <c r="A224">
        <v>5</v>
      </c>
      <c r="B224">
        <v>88</v>
      </c>
      <c r="C224">
        <v>5</v>
      </c>
      <c r="D224" t="s">
        <v>51</v>
      </c>
      <c r="E224" t="s">
        <v>52</v>
      </c>
      <c r="F224" t="s">
        <v>41</v>
      </c>
      <c r="G224" t="str">
        <f>"7.27"</f>
        <v>7.27</v>
      </c>
    </row>
    <row r="226" spans="1:7" x14ac:dyDescent="0.3">
      <c r="A226">
        <v>2</v>
      </c>
      <c r="C226">
        <v>2</v>
      </c>
      <c r="D226" t="s">
        <v>220</v>
      </c>
      <c r="E226" t="s">
        <v>1</v>
      </c>
    </row>
    <row r="227" spans="1:7" x14ac:dyDescent="0.3">
      <c r="A227">
        <v>1</v>
      </c>
      <c r="B227">
        <v>66</v>
      </c>
      <c r="C227">
        <v>4</v>
      </c>
      <c r="D227" t="s">
        <v>53</v>
      </c>
      <c r="E227" t="s">
        <v>22</v>
      </c>
      <c r="F227" t="s">
        <v>41</v>
      </c>
      <c r="G227" t="str">
        <f>"7.08"</f>
        <v>7.08</v>
      </c>
    </row>
    <row r="228" spans="1:7" x14ac:dyDescent="0.3">
      <c r="A228">
        <v>2</v>
      </c>
      <c r="B228">
        <v>162</v>
      </c>
      <c r="C228">
        <v>3</v>
      </c>
      <c r="D228" t="s">
        <v>60</v>
      </c>
      <c r="E228" t="s">
        <v>22</v>
      </c>
      <c r="F228" t="s">
        <v>48</v>
      </c>
      <c r="G228" t="str">
        <f>"7.20"</f>
        <v>7.20</v>
      </c>
    </row>
    <row r="229" spans="1:7" x14ac:dyDescent="0.3">
      <c r="A229">
        <v>3</v>
      </c>
      <c r="B229">
        <v>38</v>
      </c>
      <c r="C229">
        <v>5</v>
      </c>
      <c r="D229" t="s">
        <v>55</v>
      </c>
      <c r="E229" t="s">
        <v>11</v>
      </c>
      <c r="F229" t="s">
        <v>48</v>
      </c>
      <c r="G229" t="str">
        <f>"7.23"</f>
        <v>7.23</v>
      </c>
    </row>
    <row r="230" spans="1:7" x14ac:dyDescent="0.3">
      <c r="A230">
        <v>4</v>
      </c>
      <c r="B230">
        <v>148</v>
      </c>
      <c r="C230">
        <v>1</v>
      </c>
      <c r="D230" t="s">
        <v>54</v>
      </c>
      <c r="E230" t="s">
        <v>16</v>
      </c>
      <c r="F230" t="s">
        <v>41</v>
      </c>
      <c r="G230" t="str">
        <f>"7.23"</f>
        <v>7.23</v>
      </c>
    </row>
    <row r="231" spans="1:7" x14ac:dyDescent="0.3">
      <c r="A231">
        <v>5</v>
      </c>
      <c r="B231">
        <v>4</v>
      </c>
      <c r="C231">
        <v>2</v>
      </c>
      <c r="D231" t="s">
        <v>72</v>
      </c>
      <c r="E231" t="s">
        <v>22</v>
      </c>
      <c r="F231" t="s">
        <v>48</v>
      </c>
      <c r="G231" t="str">
        <f>"7.25"</f>
        <v>7.25</v>
      </c>
    </row>
    <row r="233" spans="1:7" x14ac:dyDescent="0.3">
      <c r="A233">
        <v>2</v>
      </c>
      <c r="C233">
        <v>3</v>
      </c>
      <c r="D233" t="s">
        <v>220</v>
      </c>
      <c r="E233" t="s">
        <v>1</v>
      </c>
    </row>
    <row r="234" spans="1:7" x14ac:dyDescent="0.3">
      <c r="A234">
        <v>1</v>
      </c>
      <c r="B234">
        <v>133</v>
      </c>
      <c r="C234">
        <v>3</v>
      </c>
      <c r="D234" t="s">
        <v>61</v>
      </c>
      <c r="E234" t="s">
        <v>14</v>
      </c>
      <c r="F234" t="s">
        <v>41</v>
      </c>
      <c r="G234" t="str">
        <f>"7.30"</f>
        <v>7.30</v>
      </c>
    </row>
    <row r="235" spans="1:7" x14ac:dyDescent="0.3">
      <c r="A235">
        <v>2</v>
      </c>
      <c r="B235">
        <v>81</v>
      </c>
      <c r="C235">
        <v>1</v>
      </c>
      <c r="D235" t="s">
        <v>68</v>
      </c>
      <c r="E235" t="s">
        <v>22</v>
      </c>
      <c r="F235" t="s">
        <v>48</v>
      </c>
      <c r="G235" t="str">
        <f>"7.38"</f>
        <v>7.38</v>
      </c>
    </row>
    <row r="236" spans="1:7" x14ac:dyDescent="0.3">
      <c r="A236">
        <v>3</v>
      </c>
      <c r="B236">
        <v>80</v>
      </c>
      <c r="C236">
        <v>2</v>
      </c>
      <c r="D236" t="s">
        <v>62</v>
      </c>
      <c r="E236" t="s">
        <v>18</v>
      </c>
      <c r="F236" t="s">
        <v>41</v>
      </c>
      <c r="G236" t="str">
        <f>"7.39"</f>
        <v>7.39</v>
      </c>
    </row>
    <row r="237" spans="1:7" x14ac:dyDescent="0.3">
      <c r="A237">
        <v>4</v>
      </c>
      <c r="B237">
        <v>72</v>
      </c>
      <c r="C237">
        <v>4</v>
      </c>
      <c r="D237" t="s">
        <v>81</v>
      </c>
      <c r="E237" t="s">
        <v>82</v>
      </c>
      <c r="F237" t="s">
        <v>41</v>
      </c>
      <c r="G237" t="str">
        <f>"7.40"</f>
        <v>7.40</v>
      </c>
    </row>
    <row r="238" spans="1:7" x14ac:dyDescent="0.3">
      <c r="A238">
        <v>5</v>
      </c>
      <c r="B238">
        <v>114</v>
      </c>
      <c r="C238">
        <v>5</v>
      </c>
      <c r="D238" t="s">
        <v>67</v>
      </c>
      <c r="E238" t="s">
        <v>22</v>
      </c>
      <c r="F238" t="s">
        <v>48</v>
      </c>
      <c r="G238" t="str">
        <f>"7.44"</f>
        <v>7.44</v>
      </c>
    </row>
    <row r="240" spans="1:7" x14ac:dyDescent="0.3">
      <c r="A240">
        <v>2</v>
      </c>
      <c r="C240">
        <v>4</v>
      </c>
      <c r="D240" t="s">
        <v>220</v>
      </c>
      <c r="E240" t="s">
        <v>1</v>
      </c>
    </row>
    <row r="241" spans="1:7" x14ac:dyDescent="0.3">
      <c r="A241">
        <v>1</v>
      </c>
      <c r="B241">
        <v>102</v>
      </c>
      <c r="C241">
        <v>1</v>
      </c>
      <c r="D241" t="s">
        <v>32</v>
      </c>
      <c r="E241" t="s">
        <v>22</v>
      </c>
      <c r="F241" t="s">
        <v>33</v>
      </c>
      <c r="G241" t="str">
        <f>"7.44"</f>
        <v>7.44</v>
      </c>
    </row>
    <row r="242" spans="1:7" x14ac:dyDescent="0.3">
      <c r="A242">
        <v>2</v>
      </c>
      <c r="B242">
        <v>41</v>
      </c>
      <c r="C242">
        <v>2</v>
      </c>
      <c r="D242" t="s">
        <v>63</v>
      </c>
      <c r="E242" t="s">
        <v>40</v>
      </c>
      <c r="F242" t="s">
        <v>41</v>
      </c>
      <c r="G242" t="str">
        <f>"7.45"</f>
        <v>7.45</v>
      </c>
    </row>
    <row r="243" spans="1:7" x14ac:dyDescent="0.3">
      <c r="A243">
        <v>3</v>
      </c>
      <c r="B243">
        <v>79</v>
      </c>
      <c r="C243">
        <v>5</v>
      </c>
      <c r="D243" t="s">
        <v>70</v>
      </c>
      <c r="E243" t="s">
        <v>18</v>
      </c>
      <c r="F243" t="s">
        <v>41</v>
      </c>
      <c r="G243" t="str">
        <f>"7.45"</f>
        <v>7.45</v>
      </c>
    </row>
    <row r="244" spans="1:7" x14ac:dyDescent="0.3">
      <c r="A244">
        <v>4</v>
      </c>
      <c r="B244">
        <v>145</v>
      </c>
      <c r="C244">
        <v>4</v>
      </c>
      <c r="D244" t="s">
        <v>90</v>
      </c>
      <c r="E244" t="s">
        <v>40</v>
      </c>
      <c r="F244" t="s">
        <v>48</v>
      </c>
      <c r="G244" t="str">
        <f>"7.47"</f>
        <v>7.47</v>
      </c>
    </row>
    <row r="245" spans="1:7" x14ac:dyDescent="0.3">
      <c r="A245" t="s">
        <v>56</v>
      </c>
      <c r="B245">
        <v>60</v>
      </c>
      <c r="C245">
        <v>3</v>
      </c>
      <c r="D245" t="s">
        <v>69</v>
      </c>
      <c r="E245" t="s">
        <v>22</v>
      </c>
      <c r="F245" t="s">
        <v>41</v>
      </c>
      <c r="G245" t="str">
        <f>""</f>
        <v/>
      </c>
    </row>
    <row r="247" spans="1:7" x14ac:dyDescent="0.3">
      <c r="A247">
        <v>2</v>
      </c>
      <c r="C247">
        <v>5</v>
      </c>
      <c r="D247" t="s">
        <v>220</v>
      </c>
      <c r="E247" t="s">
        <v>1</v>
      </c>
    </row>
    <row r="248" spans="1:7" x14ac:dyDescent="0.3">
      <c r="A248">
        <v>1</v>
      </c>
      <c r="B248">
        <v>93</v>
      </c>
      <c r="C248">
        <v>3</v>
      </c>
      <c r="D248" t="s">
        <v>73</v>
      </c>
      <c r="E248" t="s">
        <v>22</v>
      </c>
      <c r="F248" t="s">
        <v>74</v>
      </c>
      <c r="G248" t="str">
        <f>"7.42"</f>
        <v>7.42</v>
      </c>
    </row>
    <row r="249" spans="1:7" x14ac:dyDescent="0.3">
      <c r="A249">
        <v>2</v>
      </c>
      <c r="B249">
        <v>29</v>
      </c>
      <c r="C249">
        <v>5</v>
      </c>
      <c r="D249" t="s">
        <v>75</v>
      </c>
      <c r="E249" t="s">
        <v>76</v>
      </c>
      <c r="F249" t="s">
        <v>48</v>
      </c>
      <c r="G249" t="str">
        <f>"7.47"</f>
        <v>7.47</v>
      </c>
    </row>
    <row r="250" spans="1:7" x14ac:dyDescent="0.3">
      <c r="A250">
        <v>3</v>
      </c>
      <c r="B250">
        <v>87</v>
      </c>
      <c r="C250">
        <v>4</v>
      </c>
      <c r="D250" t="s">
        <v>84</v>
      </c>
      <c r="E250" t="s">
        <v>20</v>
      </c>
      <c r="F250" t="s">
        <v>41</v>
      </c>
      <c r="G250" t="str">
        <f>"7.49"</f>
        <v>7.49</v>
      </c>
    </row>
    <row r="251" spans="1:7" x14ac:dyDescent="0.3">
      <c r="A251">
        <v>4</v>
      </c>
      <c r="B251">
        <v>64</v>
      </c>
      <c r="C251">
        <v>1</v>
      </c>
      <c r="D251" t="s">
        <v>91</v>
      </c>
      <c r="E251" t="s">
        <v>20</v>
      </c>
      <c r="F251" t="s">
        <v>48</v>
      </c>
      <c r="G251" t="str">
        <f>"7.58"</f>
        <v>7.58</v>
      </c>
    </row>
    <row r="252" spans="1:7" x14ac:dyDescent="0.3">
      <c r="A252" t="s">
        <v>56</v>
      </c>
      <c r="B252">
        <v>99</v>
      </c>
      <c r="C252">
        <v>2</v>
      </c>
      <c r="D252" t="s">
        <v>64</v>
      </c>
      <c r="E252" t="s">
        <v>65</v>
      </c>
      <c r="F252" t="s">
        <v>41</v>
      </c>
      <c r="G252" t="str">
        <f>""</f>
        <v/>
      </c>
    </row>
    <row r="254" spans="1:7" x14ac:dyDescent="0.3">
      <c r="A254">
        <v>2</v>
      </c>
      <c r="C254">
        <v>6</v>
      </c>
      <c r="D254" t="s">
        <v>220</v>
      </c>
      <c r="E254" t="s">
        <v>1</v>
      </c>
    </row>
    <row r="255" spans="1:7" x14ac:dyDescent="0.3">
      <c r="A255">
        <v>1</v>
      </c>
      <c r="B255">
        <v>40</v>
      </c>
      <c r="C255">
        <v>3</v>
      </c>
      <c r="D255" t="s">
        <v>117</v>
      </c>
      <c r="E255" t="s">
        <v>3</v>
      </c>
      <c r="F255" t="s">
        <v>74</v>
      </c>
      <c r="G255" t="str">
        <f>"7.60"</f>
        <v>7.60</v>
      </c>
    </row>
    <row r="256" spans="1:7" x14ac:dyDescent="0.3">
      <c r="A256">
        <v>2</v>
      </c>
      <c r="B256">
        <v>23</v>
      </c>
      <c r="C256">
        <v>1</v>
      </c>
      <c r="D256" t="s">
        <v>118</v>
      </c>
      <c r="E256" t="s">
        <v>119</v>
      </c>
      <c r="F256" t="s">
        <v>74</v>
      </c>
      <c r="G256" t="str">
        <f>"7.64"</f>
        <v>7.64</v>
      </c>
    </row>
    <row r="257" spans="1:7" x14ac:dyDescent="0.3">
      <c r="A257">
        <v>3</v>
      </c>
      <c r="B257">
        <v>71</v>
      </c>
      <c r="C257">
        <v>5</v>
      </c>
      <c r="D257" t="s">
        <v>92</v>
      </c>
      <c r="E257" t="s">
        <v>93</v>
      </c>
      <c r="F257" t="s">
        <v>41</v>
      </c>
      <c r="G257" t="str">
        <f>"7.65"</f>
        <v>7.65</v>
      </c>
    </row>
    <row r="258" spans="1:7" x14ac:dyDescent="0.3">
      <c r="A258">
        <v>4</v>
      </c>
      <c r="B258">
        <v>175</v>
      </c>
      <c r="C258">
        <v>2</v>
      </c>
      <c r="D258" t="s">
        <v>98</v>
      </c>
      <c r="E258" t="s">
        <v>86</v>
      </c>
      <c r="F258" t="s">
        <v>74</v>
      </c>
      <c r="G258" t="str">
        <f>"7.68"</f>
        <v>7.68</v>
      </c>
    </row>
    <row r="259" spans="1:7" x14ac:dyDescent="0.3">
      <c r="A259">
        <v>5</v>
      </c>
      <c r="B259">
        <v>125</v>
      </c>
      <c r="C259">
        <v>4</v>
      </c>
      <c r="D259" t="s">
        <v>87</v>
      </c>
      <c r="E259" t="s">
        <v>88</v>
      </c>
      <c r="F259" t="s">
        <v>48</v>
      </c>
      <c r="G259" t="str">
        <f>"7.69"</f>
        <v>7.69</v>
      </c>
    </row>
    <row r="261" spans="1:7" x14ac:dyDescent="0.3">
      <c r="A261">
        <v>2</v>
      </c>
      <c r="C261">
        <v>7</v>
      </c>
      <c r="D261" t="s">
        <v>220</v>
      </c>
      <c r="E261" t="s">
        <v>1</v>
      </c>
    </row>
    <row r="262" spans="1:7" x14ac:dyDescent="0.3">
      <c r="A262">
        <v>1</v>
      </c>
      <c r="B262">
        <v>18</v>
      </c>
      <c r="C262">
        <v>2</v>
      </c>
      <c r="D262" t="s">
        <v>100</v>
      </c>
      <c r="E262" t="s">
        <v>20</v>
      </c>
      <c r="F262" t="s">
        <v>41</v>
      </c>
      <c r="G262" t="str">
        <f>"7.66"</f>
        <v>7.66</v>
      </c>
    </row>
    <row r="263" spans="1:7" x14ac:dyDescent="0.3">
      <c r="A263">
        <v>2</v>
      </c>
      <c r="B263">
        <v>191</v>
      </c>
      <c r="C263">
        <v>3</v>
      </c>
      <c r="D263" t="s">
        <v>99</v>
      </c>
      <c r="E263" t="s">
        <v>20</v>
      </c>
      <c r="F263" t="s">
        <v>23</v>
      </c>
      <c r="G263" t="str">
        <f>"7.67"</f>
        <v>7.67</v>
      </c>
    </row>
    <row r="264" spans="1:7" x14ac:dyDescent="0.3">
      <c r="A264">
        <v>3</v>
      </c>
      <c r="B264">
        <v>118</v>
      </c>
      <c r="C264">
        <v>5</v>
      </c>
      <c r="D264" t="s">
        <v>102</v>
      </c>
      <c r="E264" t="s">
        <v>95</v>
      </c>
      <c r="F264" t="s">
        <v>41</v>
      </c>
      <c r="G264" t="str">
        <f>"7.72"</f>
        <v>7.72</v>
      </c>
    </row>
    <row r="265" spans="1:7" x14ac:dyDescent="0.3">
      <c r="A265">
        <v>4</v>
      </c>
      <c r="B265">
        <v>106</v>
      </c>
      <c r="C265">
        <v>1</v>
      </c>
      <c r="D265" t="s">
        <v>78</v>
      </c>
      <c r="E265" t="s">
        <v>79</v>
      </c>
      <c r="F265" t="s">
        <v>74</v>
      </c>
      <c r="G265" t="str">
        <f>"8.34"</f>
        <v>8.34</v>
      </c>
    </row>
    <row r="266" spans="1:7" x14ac:dyDescent="0.3">
      <c r="A266" t="s">
        <v>56</v>
      </c>
      <c r="B266">
        <v>25</v>
      </c>
      <c r="C266">
        <v>4</v>
      </c>
      <c r="D266" t="s">
        <v>101</v>
      </c>
      <c r="E266" t="s">
        <v>18</v>
      </c>
      <c r="F266" t="s">
        <v>28</v>
      </c>
      <c r="G266" t="str">
        <f>""</f>
        <v/>
      </c>
    </row>
    <row r="268" spans="1:7" x14ac:dyDescent="0.3">
      <c r="A268">
        <v>2</v>
      </c>
      <c r="C268">
        <v>8</v>
      </c>
      <c r="D268" t="s">
        <v>220</v>
      </c>
      <c r="E268" t="s">
        <v>1</v>
      </c>
    </row>
    <row r="269" spans="1:7" x14ac:dyDescent="0.3">
      <c r="A269">
        <v>1</v>
      </c>
      <c r="B269">
        <v>73</v>
      </c>
      <c r="C269">
        <v>1</v>
      </c>
      <c r="D269" t="s">
        <v>94</v>
      </c>
      <c r="E269" t="s">
        <v>95</v>
      </c>
      <c r="F269" t="s">
        <v>48</v>
      </c>
      <c r="G269" t="str">
        <f>"7.76"</f>
        <v>7.76</v>
      </c>
    </row>
    <row r="270" spans="1:7" x14ac:dyDescent="0.3">
      <c r="A270">
        <v>2</v>
      </c>
      <c r="B270">
        <v>27</v>
      </c>
      <c r="C270">
        <v>3</v>
      </c>
      <c r="D270" t="s">
        <v>104</v>
      </c>
      <c r="E270" t="s">
        <v>95</v>
      </c>
      <c r="F270" t="s">
        <v>28</v>
      </c>
      <c r="G270" t="str">
        <f>"7.79"</f>
        <v>7.79</v>
      </c>
    </row>
    <row r="271" spans="1:7" x14ac:dyDescent="0.3">
      <c r="A271">
        <v>3</v>
      </c>
      <c r="B271">
        <v>186</v>
      </c>
      <c r="C271">
        <v>2</v>
      </c>
      <c r="D271" t="s">
        <v>125</v>
      </c>
      <c r="E271" t="s">
        <v>126</v>
      </c>
      <c r="F271" t="s">
        <v>28</v>
      </c>
      <c r="G271" t="str">
        <f>"7.94"</f>
        <v>7.94</v>
      </c>
    </row>
    <row r="272" spans="1:7" x14ac:dyDescent="0.3">
      <c r="A272">
        <v>4</v>
      </c>
      <c r="B272">
        <v>70</v>
      </c>
      <c r="C272">
        <v>5</v>
      </c>
      <c r="D272" t="s">
        <v>110</v>
      </c>
      <c r="E272" t="s">
        <v>86</v>
      </c>
      <c r="F272" t="s">
        <v>12</v>
      </c>
      <c r="G272" t="str">
        <f>"7.97"</f>
        <v>7.97</v>
      </c>
    </row>
    <row r="273" spans="1:7" x14ac:dyDescent="0.3">
      <c r="A273">
        <v>5</v>
      </c>
      <c r="B273">
        <v>57</v>
      </c>
      <c r="C273">
        <v>4</v>
      </c>
      <c r="D273" t="s">
        <v>105</v>
      </c>
      <c r="E273" t="s">
        <v>11</v>
      </c>
      <c r="F273" t="s">
        <v>74</v>
      </c>
      <c r="G273" t="str">
        <f>"7.97"</f>
        <v>7.97</v>
      </c>
    </row>
    <row r="275" spans="1:7" x14ac:dyDescent="0.3">
      <c r="A275">
        <v>2</v>
      </c>
      <c r="C275">
        <v>9</v>
      </c>
      <c r="D275" t="s">
        <v>220</v>
      </c>
      <c r="E275" t="s">
        <v>1</v>
      </c>
    </row>
    <row r="276" spans="1:7" x14ac:dyDescent="0.3">
      <c r="A276">
        <v>1</v>
      </c>
      <c r="B276">
        <v>173</v>
      </c>
      <c r="C276">
        <v>3</v>
      </c>
      <c r="D276" t="s">
        <v>127</v>
      </c>
      <c r="E276" t="s">
        <v>128</v>
      </c>
      <c r="F276" t="s">
        <v>23</v>
      </c>
      <c r="G276" t="str">
        <f>"7.96"</f>
        <v>7.96</v>
      </c>
    </row>
    <row r="277" spans="1:7" x14ac:dyDescent="0.3">
      <c r="A277">
        <v>1</v>
      </c>
      <c r="B277">
        <v>31</v>
      </c>
      <c r="C277">
        <v>5</v>
      </c>
      <c r="D277" t="s">
        <v>133</v>
      </c>
      <c r="E277" t="s">
        <v>20</v>
      </c>
      <c r="F277" t="s">
        <v>28</v>
      </c>
      <c r="G277" t="str">
        <f>"7.96"</f>
        <v>7.96</v>
      </c>
    </row>
    <row r="278" spans="1:7" x14ac:dyDescent="0.3">
      <c r="A278">
        <v>3</v>
      </c>
      <c r="B278">
        <v>165</v>
      </c>
      <c r="C278">
        <v>4</v>
      </c>
      <c r="D278" t="s">
        <v>106</v>
      </c>
      <c r="E278" t="s">
        <v>22</v>
      </c>
      <c r="F278" t="s">
        <v>74</v>
      </c>
      <c r="G278" t="str">
        <f>"7.99"</f>
        <v>7.99</v>
      </c>
    </row>
    <row r="279" spans="1:7" x14ac:dyDescent="0.3">
      <c r="A279">
        <v>4</v>
      </c>
      <c r="B279">
        <v>92</v>
      </c>
      <c r="C279">
        <v>2</v>
      </c>
      <c r="D279" t="s">
        <v>111</v>
      </c>
      <c r="E279" t="s">
        <v>18</v>
      </c>
      <c r="F279" t="s">
        <v>48</v>
      </c>
      <c r="G279" t="str">
        <f>"8.08"</f>
        <v>8.08</v>
      </c>
    </row>
    <row r="280" spans="1:7" x14ac:dyDescent="0.3">
      <c r="A280">
        <v>5</v>
      </c>
      <c r="B280">
        <v>17</v>
      </c>
      <c r="C280">
        <v>1</v>
      </c>
      <c r="D280" t="s">
        <v>112</v>
      </c>
      <c r="E280" t="s">
        <v>11</v>
      </c>
      <c r="F280" t="s">
        <v>41</v>
      </c>
      <c r="G280" t="str">
        <f>"8.29"</f>
        <v>8.29</v>
      </c>
    </row>
    <row r="282" spans="1:7" x14ac:dyDescent="0.3">
      <c r="A282">
        <v>2</v>
      </c>
      <c r="C282">
        <v>10</v>
      </c>
      <c r="D282" t="s">
        <v>220</v>
      </c>
      <c r="E282" t="s">
        <v>1</v>
      </c>
    </row>
    <row r="283" spans="1:7" x14ac:dyDescent="0.3">
      <c r="A283">
        <v>1</v>
      </c>
      <c r="B283">
        <v>104</v>
      </c>
      <c r="C283">
        <v>3</v>
      </c>
      <c r="D283" t="s">
        <v>134</v>
      </c>
      <c r="E283" t="s">
        <v>135</v>
      </c>
      <c r="F283" t="s">
        <v>41</v>
      </c>
      <c r="G283" t="str">
        <f>"7.96"</f>
        <v>7.96</v>
      </c>
    </row>
    <row r="284" spans="1:7" x14ac:dyDescent="0.3">
      <c r="A284">
        <v>2</v>
      </c>
      <c r="B284">
        <v>68</v>
      </c>
      <c r="C284">
        <v>5</v>
      </c>
      <c r="D284" t="s">
        <v>96</v>
      </c>
      <c r="E284" t="s">
        <v>40</v>
      </c>
      <c r="F284" t="s">
        <v>41</v>
      </c>
      <c r="G284" t="str">
        <f>"8.03"</f>
        <v>8.03</v>
      </c>
    </row>
    <row r="285" spans="1:7" x14ac:dyDescent="0.3">
      <c r="A285">
        <v>3</v>
      </c>
      <c r="B285">
        <v>91</v>
      </c>
      <c r="C285">
        <v>1</v>
      </c>
      <c r="D285" t="s">
        <v>143</v>
      </c>
      <c r="E285" t="s">
        <v>14</v>
      </c>
      <c r="F285" t="s">
        <v>12</v>
      </c>
      <c r="G285" t="str">
        <f>"8.05"</f>
        <v>8.05</v>
      </c>
    </row>
    <row r="286" spans="1:7" x14ac:dyDescent="0.3">
      <c r="A286">
        <v>4</v>
      </c>
      <c r="B286">
        <v>33</v>
      </c>
      <c r="C286">
        <v>2</v>
      </c>
      <c r="D286" t="s">
        <v>146</v>
      </c>
      <c r="E286" t="s">
        <v>22</v>
      </c>
      <c r="F286" t="s">
        <v>12</v>
      </c>
      <c r="G286" t="str">
        <f>"8.15"</f>
        <v>8.15</v>
      </c>
    </row>
    <row r="287" spans="1:7" x14ac:dyDescent="0.3">
      <c r="A287" t="s">
        <v>56</v>
      </c>
      <c r="B287">
        <v>94</v>
      </c>
      <c r="C287">
        <v>4</v>
      </c>
      <c r="D287" t="s">
        <v>171</v>
      </c>
      <c r="E287" t="s">
        <v>172</v>
      </c>
      <c r="F287" t="s">
        <v>48</v>
      </c>
      <c r="G287" t="str">
        <f>""</f>
        <v/>
      </c>
    </row>
    <row r="289" spans="1:7" x14ac:dyDescent="0.3">
      <c r="A289">
        <v>2</v>
      </c>
      <c r="C289">
        <v>11</v>
      </c>
      <c r="D289" t="s">
        <v>220</v>
      </c>
      <c r="E289" t="s">
        <v>1</v>
      </c>
    </row>
    <row r="290" spans="1:7" x14ac:dyDescent="0.3">
      <c r="A290">
        <v>1</v>
      </c>
      <c r="B290">
        <v>83</v>
      </c>
      <c r="C290">
        <v>5</v>
      </c>
      <c r="D290" t="s">
        <v>218</v>
      </c>
      <c r="E290" t="s">
        <v>11</v>
      </c>
      <c r="F290" t="s">
        <v>28</v>
      </c>
      <c r="G290" t="str">
        <f>"8.02"</f>
        <v>8.02</v>
      </c>
    </row>
    <row r="291" spans="1:7" x14ac:dyDescent="0.3">
      <c r="A291">
        <v>2</v>
      </c>
      <c r="B291">
        <v>136</v>
      </c>
      <c r="C291">
        <v>3</v>
      </c>
      <c r="D291" t="s">
        <v>129</v>
      </c>
      <c r="E291" t="s">
        <v>20</v>
      </c>
      <c r="F291" t="s">
        <v>28</v>
      </c>
      <c r="G291" t="str">
        <f>"8.06"</f>
        <v>8.06</v>
      </c>
    </row>
    <row r="292" spans="1:7" x14ac:dyDescent="0.3">
      <c r="A292">
        <v>3</v>
      </c>
      <c r="B292">
        <v>8</v>
      </c>
      <c r="C292">
        <v>1</v>
      </c>
      <c r="D292" t="s">
        <v>130</v>
      </c>
      <c r="E292" t="s">
        <v>3</v>
      </c>
      <c r="F292" t="s">
        <v>37</v>
      </c>
      <c r="G292" t="str">
        <f>"8.07"</f>
        <v>8.07</v>
      </c>
    </row>
    <row r="293" spans="1:7" x14ac:dyDescent="0.3">
      <c r="A293">
        <v>4</v>
      </c>
      <c r="B293">
        <v>184</v>
      </c>
      <c r="C293">
        <v>2</v>
      </c>
      <c r="D293" t="s">
        <v>107</v>
      </c>
      <c r="E293" t="s">
        <v>22</v>
      </c>
      <c r="F293" t="s">
        <v>35</v>
      </c>
      <c r="G293" t="str">
        <f>"8.07"</f>
        <v>8.07</v>
      </c>
    </row>
    <row r="294" spans="1:7" x14ac:dyDescent="0.3">
      <c r="A294">
        <v>5</v>
      </c>
      <c r="B294">
        <v>77</v>
      </c>
      <c r="C294">
        <v>4</v>
      </c>
      <c r="D294" t="s">
        <v>151</v>
      </c>
      <c r="E294" t="s">
        <v>20</v>
      </c>
      <c r="F294" t="s">
        <v>12</v>
      </c>
      <c r="G294" t="str">
        <f>"8.22"</f>
        <v>8.22</v>
      </c>
    </row>
    <row r="296" spans="1:7" x14ac:dyDescent="0.3">
      <c r="A296">
        <v>2</v>
      </c>
      <c r="C296">
        <v>12</v>
      </c>
      <c r="D296" t="s">
        <v>220</v>
      </c>
      <c r="E296" t="s">
        <v>1</v>
      </c>
    </row>
    <row r="297" spans="1:7" x14ac:dyDescent="0.3">
      <c r="A297">
        <v>1</v>
      </c>
      <c r="B297">
        <v>167</v>
      </c>
      <c r="C297">
        <v>4</v>
      </c>
      <c r="D297" t="s">
        <v>152</v>
      </c>
      <c r="E297" t="s">
        <v>11</v>
      </c>
      <c r="F297" t="s">
        <v>28</v>
      </c>
      <c r="G297" t="str">
        <f>"8.07"</f>
        <v>8.07</v>
      </c>
    </row>
    <row r="298" spans="1:7" x14ac:dyDescent="0.3">
      <c r="A298">
        <v>2</v>
      </c>
      <c r="B298">
        <v>181</v>
      </c>
      <c r="C298">
        <v>2</v>
      </c>
      <c r="D298" t="s">
        <v>108</v>
      </c>
      <c r="E298" t="s">
        <v>20</v>
      </c>
      <c r="F298" t="s">
        <v>37</v>
      </c>
      <c r="G298" t="str">
        <f>"8.12"</f>
        <v>8.12</v>
      </c>
    </row>
    <row r="299" spans="1:7" x14ac:dyDescent="0.3">
      <c r="A299">
        <v>3</v>
      </c>
      <c r="B299">
        <v>190</v>
      </c>
      <c r="C299">
        <v>3</v>
      </c>
      <c r="D299" t="s">
        <v>113</v>
      </c>
      <c r="E299" t="s">
        <v>22</v>
      </c>
      <c r="F299" t="s">
        <v>28</v>
      </c>
      <c r="G299" t="str">
        <f>"8.17"</f>
        <v>8.17</v>
      </c>
    </row>
    <row r="300" spans="1:7" x14ac:dyDescent="0.3">
      <c r="A300">
        <v>4</v>
      </c>
      <c r="B300">
        <v>35</v>
      </c>
      <c r="C300">
        <v>1</v>
      </c>
      <c r="D300" t="s">
        <v>153</v>
      </c>
      <c r="E300" t="s">
        <v>22</v>
      </c>
      <c r="F300" t="s">
        <v>28</v>
      </c>
      <c r="G300" t="str">
        <f>"8.28"</f>
        <v>8.28</v>
      </c>
    </row>
    <row r="301" spans="1:7" x14ac:dyDescent="0.3">
      <c r="A301" t="s">
        <v>56</v>
      </c>
      <c r="B301">
        <v>26</v>
      </c>
      <c r="C301">
        <v>5</v>
      </c>
      <c r="D301" t="s">
        <v>122</v>
      </c>
      <c r="E301" t="s">
        <v>18</v>
      </c>
      <c r="F301" t="s">
        <v>41</v>
      </c>
      <c r="G301" t="str">
        <f>""</f>
        <v/>
      </c>
    </row>
    <row r="303" spans="1:7" x14ac:dyDescent="0.3">
      <c r="A303">
        <v>2</v>
      </c>
      <c r="C303">
        <v>13</v>
      </c>
      <c r="D303" t="s">
        <v>220</v>
      </c>
      <c r="E303" t="s">
        <v>1</v>
      </c>
    </row>
    <row r="304" spans="1:7" x14ac:dyDescent="0.3">
      <c r="A304">
        <v>1</v>
      </c>
      <c r="B304">
        <v>153</v>
      </c>
      <c r="C304">
        <v>3</v>
      </c>
      <c r="D304" t="s">
        <v>131</v>
      </c>
      <c r="E304" t="s">
        <v>20</v>
      </c>
      <c r="F304" t="s">
        <v>12</v>
      </c>
      <c r="G304" t="str">
        <f>"8.23"</f>
        <v>8.23</v>
      </c>
    </row>
    <row r="305" spans="1:7" x14ac:dyDescent="0.3">
      <c r="A305">
        <v>2</v>
      </c>
      <c r="B305">
        <v>113</v>
      </c>
      <c r="C305">
        <v>5</v>
      </c>
      <c r="D305" t="s">
        <v>190</v>
      </c>
      <c r="E305" t="s">
        <v>121</v>
      </c>
      <c r="F305" t="s">
        <v>23</v>
      </c>
      <c r="G305" t="str">
        <f>"8.33"</f>
        <v>8.33</v>
      </c>
    </row>
    <row r="306" spans="1:7" x14ac:dyDescent="0.3">
      <c r="A306">
        <v>3</v>
      </c>
      <c r="B306">
        <v>188</v>
      </c>
      <c r="C306">
        <v>4</v>
      </c>
      <c r="D306" t="s">
        <v>27</v>
      </c>
      <c r="E306" t="s">
        <v>22</v>
      </c>
      <c r="F306" t="s">
        <v>28</v>
      </c>
      <c r="G306" t="str">
        <f>"8.35"</f>
        <v>8.35</v>
      </c>
    </row>
    <row r="307" spans="1:7" x14ac:dyDescent="0.3">
      <c r="A307">
        <v>4</v>
      </c>
      <c r="B307">
        <v>46</v>
      </c>
      <c r="C307">
        <v>1</v>
      </c>
      <c r="D307" t="s">
        <v>147</v>
      </c>
      <c r="E307" t="s">
        <v>22</v>
      </c>
      <c r="F307" t="s">
        <v>35</v>
      </c>
      <c r="G307" t="str">
        <f>"8.35"</f>
        <v>8.35</v>
      </c>
    </row>
    <row r="308" spans="1:7" x14ac:dyDescent="0.3">
      <c r="A308">
        <v>5</v>
      </c>
      <c r="B308">
        <v>21</v>
      </c>
      <c r="C308">
        <v>2</v>
      </c>
      <c r="D308" t="s">
        <v>34</v>
      </c>
      <c r="E308" t="s">
        <v>11</v>
      </c>
      <c r="F308" t="s">
        <v>35</v>
      </c>
      <c r="G308" t="str">
        <f>"8.36"</f>
        <v>8.36</v>
      </c>
    </row>
    <row r="310" spans="1:7" x14ac:dyDescent="0.3">
      <c r="A310">
        <v>2</v>
      </c>
      <c r="C310">
        <v>14</v>
      </c>
      <c r="D310" t="s">
        <v>220</v>
      </c>
      <c r="E310" t="s">
        <v>1</v>
      </c>
    </row>
    <row r="311" spans="1:7" x14ac:dyDescent="0.3">
      <c r="A311">
        <v>1</v>
      </c>
      <c r="B311">
        <v>183</v>
      </c>
      <c r="C311">
        <v>3</v>
      </c>
      <c r="D311" t="s">
        <v>136</v>
      </c>
      <c r="E311" t="s">
        <v>137</v>
      </c>
      <c r="F311" t="s">
        <v>28</v>
      </c>
      <c r="G311" t="str">
        <f>"8.31"</f>
        <v>8.31</v>
      </c>
    </row>
    <row r="312" spans="1:7" x14ac:dyDescent="0.3">
      <c r="A312">
        <v>2</v>
      </c>
      <c r="B312">
        <v>43</v>
      </c>
      <c r="C312">
        <v>4</v>
      </c>
      <c r="D312" t="s">
        <v>191</v>
      </c>
      <c r="E312" t="s">
        <v>3</v>
      </c>
      <c r="F312" t="s">
        <v>162</v>
      </c>
      <c r="G312" t="str">
        <f>"8.38"</f>
        <v>8.38</v>
      </c>
    </row>
    <row r="313" spans="1:7" x14ac:dyDescent="0.3">
      <c r="A313">
        <v>3</v>
      </c>
      <c r="B313">
        <v>143</v>
      </c>
      <c r="C313">
        <v>2</v>
      </c>
      <c r="D313" t="s">
        <v>154</v>
      </c>
      <c r="E313" t="s">
        <v>11</v>
      </c>
      <c r="F313" t="s">
        <v>4</v>
      </c>
      <c r="G313" t="str">
        <f>"8.39"</f>
        <v>8.39</v>
      </c>
    </row>
    <row r="314" spans="1:7" x14ac:dyDescent="0.3">
      <c r="A314">
        <v>4</v>
      </c>
      <c r="B314">
        <v>179</v>
      </c>
      <c r="C314">
        <v>5</v>
      </c>
      <c r="D314" t="s">
        <v>144</v>
      </c>
      <c r="E314" t="s">
        <v>20</v>
      </c>
      <c r="F314" t="s">
        <v>23</v>
      </c>
      <c r="G314" t="str">
        <f>"8.39"</f>
        <v>8.39</v>
      </c>
    </row>
    <row r="315" spans="1:7" x14ac:dyDescent="0.3">
      <c r="A315">
        <v>5</v>
      </c>
      <c r="B315">
        <v>122</v>
      </c>
      <c r="C315">
        <v>1</v>
      </c>
      <c r="D315" t="s">
        <v>157</v>
      </c>
      <c r="E315" t="s">
        <v>20</v>
      </c>
      <c r="F315" t="s">
        <v>28</v>
      </c>
      <c r="G315" t="str">
        <f>"8.59"</f>
        <v>8.59</v>
      </c>
    </row>
    <row r="317" spans="1:7" x14ac:dyDescent="0.3">
      <c r="A317">
        <v>2</v>
      </c>
      <c r="C317">
        <v>15</v>
      </c>
      <c r="D317" t="s">
        <v>220</v>
      </c>
      <c r="E317" t="s">
        <v>1</v>
      </c>
    </row>
    <row r="318" spans="1:7" x14ac:dyDescent="0.3">
      <c r="A318">
        <v>1</v>
      </c>
      <c r="B318">
        <v>32</v>
      </c>
      <c r="C318">
        <v>1</v>
      </c>
      <c r="D318" t="s">
        <v>183</v>
      </c>
      <c r="E318" t="s">
        <v>86</v>
      </c>
      <c r="F318" t="s">
        <v>12</v>
      </c>
      <c r="G318" t="str">
        <f>"8.43"</f>
        <v>8.43</v>
      </c>
    </row>
    <row r="319" spans="1:7" x14ac:dyDescent="0.3">
      <c r="A319">
        <v>2</v>
      </c>
      <c r="B319">
        <v>90</v>
      </c>
      <c r="C319">
        <v>3</v>
      </c>
      <c r="D319" t="s">
        <v>158</v>
      </c>
      <c r="E319" t="s">
        <v>139</v>
      </c>
      <c r="F319" t="s">
        <v>12</v>
      </c>
      <c r="G319" t="str">
        <f>"8.46"</f>
        <v>8.46</v>
      </c>
    </row>
    <row r="320" spans="1:7" x14ac:dyDescent="0.3">
      <c r="A320">
        <v>3</v>
      </c>
      <c r="B320">
        <v>135</v>
      </c>
      <c r="C320">
        <v>4</v>
      </c>
      <c r="D320" t="s">
        <v>148</v>
      </c>
      <c r="E320" t="s">
        <v>22</v>
      </c>
      <c r="F320" t="s">
        <v>23</v>
      </c>
      <c r="G320" t="str">
        <f>"8.49"</f>
        <v>8.49</v>
      </c>
    </row>
    <row r="321" spans="1:7" x14ac:dyDescent="0.3">
      <c r="A321">
        <v>4</v>
      </c>
      <c r="B321">
        <v>48</v>
      </c>
      <c r="C321">
        <v>2</v>
      </c>
      <c r="D321" t="s">
        <v>159</v>
      </c>
      <c r="E321" t="s">
        <v>22</v>
      </c>
      <c r="F321" t="s">
        <v>74</v>
      </c>
      <c r="G321" t="str">
        <f>"8.50"</f>
        <v>8.50</v>
      </c>
    </row>
    <row r="322" spans="1:7" x14ac:dyDescent="0.3">
      <c r="A322">
        <v>5</v>
      </c>
      <c r="B322">
        <v>127</v>
      </c>
      <c r="C322">
        <v>5</v>
      </c>
      <c r="D322" t="s">
        <v>165</v>
      </c>
      <c r="E322" t="s">
        <v>11</v>
      </c>
      <c r="F322" t="s">
        <v>12</v>
      </c>
      <c r="G322" t="str">
        <f>"8.70"</f>
        <v>8.70</v>
      </c>
    </row>
    <row r="324" spans="1:7" x14ac:dyDescent="0.3">
      <c r="A324">
        <v>2</v>
      </c>
      <c r="C324">
        <v>16</v>
      </c>
      <c r="D324" t="s">
        <v>220</v>
      </c>
      <c r="E324" t="s">
        <v>1</v>
      </c>
    </row>
    <row r="325" spans="1:7" x14ac:dyDescent="0.3">
      <c r="A325">
        <v>1</v>
      </c>
      <c r="B325">
        <v>192</v>
      </c>
      <c r="C325">
        <v>2</v>
      </c>
      <c r="D325" t="s">
        <v>24</v>
      </c>
      <c r="E325" t="s">
        <v>25</v>
      </c>
      <c r="F325" t="s">
        <v>12</v>
      </c>
      <c r="G325" t="str">
        <f>"8.48"</f>
        <v>8.48</v>
      </c>
    </row>
    <row r="326" spans="1:7" x14ac:dyDescent="0.3">
      <c r="A326">
        <v>2</v>
      </c>
      <c r="B326">
        <v>24</v>
      </c>
      <c r="C326">
        <v>3</v>
      </c>
      <c r="D326" t="s">
        <v>149</v>
      </c>
      <c r="E326" t="s">
        <v>22</v>
      </c>
      <c r="F326" t="s">
        <v>23</v>
      </c>
      <c r="G326" t="str">
        <f>"8.50"</f>
        <v>8.50</v>
      </c>
    </row>
    <row r="327" spans="1:7" x14ac:dyDescent="0.3">
      <c r="A327">
        <v>3</v>
      </c>
      <c r="B327">
        <v>47</v>
      </c>
      <c r="C327">
        <v>5</v>
      </c>
      <c r="D327" t="s">
        <v>160</v>
      </c>
      <c r="E327" t="s">
        <v>161</v>
      </c>
      <c r="F327" t="s">
        <v>162</v>
      </c>
      <c r="G327" t="str">
        <f>"8.63"</f>
        <v>8.63</v>
      </c>
    </row>
    <row r="328" spans="1:7" x14ac:dyDescent="0.3">
      <c r="A328">
        <v>4</v>
      </c>
      <c r="B328">
        <v>22</v>
      </c>
      <c r="C328">
        <v>4</v>
      </c>
      <c r="D328" t="s">
        <v>166</v>
      </c>
      <c r="E328" t="s">
        <v>22</v>
      </c>
      <c r="F328" t="s">
        <v>12</v>
      </c>
      <c r="G328" t="str">
        <f>"8.64"</f>
        <v>8.64</v>
      </c>
    </row>
    <row r="329" spans="1:7" x14ac:dyDescent="0.3">
      <c r="A329">
        <v>5</v>
      </c>
      <c r="B329">
        <v>37</v>
      </c>
      <c r="C329">
        <v>1</v>
      </c>
      <c r="D329" t="s">
        <v>167</v>
      </c>
      <c r="E329" t="s">
        <v>22</v>
      </c>
      <c r="F329" t="s">
        <v>12</v>
      </c>
      <c r="G329" t="str">
        <f>"8.71"</f>
        <v>8.71</v>
      </c>
    </row>
    <row r="331" spans="1:7" x14ac:dyDescent="0.3">
      <c r="A331">
        <v>2</v>
      </c>
      <c r="C331">
        <v>17</v>
      </c>
      <c r="D331" t="s">
        <v>220</v>
      </c>
      <c r="E331" t="s">
        <v>1</v>
      </c>
    </row>
    <row r="332" spans="1:7" x14ac:dyDescent="0.3">
      <c r="A332">
        <v>1</v>
      </c>
      <c r="B332">
        <v>157</v>
      </c>
      <c r="C332">
        <v>3</v>
      </c>
      <c r="D332" t="s">
        <v>138</v>
      </c>
      <c r="E332" t="s">
        <v>139</v>
      </c>
      <c r="F332" t="s">
        <v>12</v>
      </c>
      <c r="G332" t="str">
        <f>"8.57"</f>
        <v>8.57</v>
      </c>
    </row>
    <row r="333" spans="1:7" x14ac:dyDescent="0.3">
      <c r="A333">
        <v>2</v>
      </c>
      <c r="B333">
        <v>146</v>
      </c>
      <c r="C333">
        <v>1</v>
      </c>
      <c r="D333" t="s">
        <v>178</v>
      </c>
      <c r="E333" t="s">
        <v>11</v>
      </c>
      <c r="F333" t="s">
        <v>41</v>
      </c>
      <c r="G333" t="str">
        <f>"8.75"</f>
        <v>8.75</v>
      </c>
    </row>
    <row r="334" spans="1:7" x14ac:dyDescent="0.3">
      <c r="A334" t="s">
        <v>56</v>
      </c>
      <c r="B334">
        <v>121</v>
      </c>
      <c r="C334">
        <v>2</v>
      </c>
      <c r="D334" t="s">
        <v>155</v>
      </c>
      <c r="E334" t="s">
        <v>79</v>
      </c>
      <c r="F334" t="s">
        <v>12</v>
      </c>
      <c r="G334" t="str">
        <f>""</f>
        <v/>
      </c>
    </row>
    <row r="335" spans="1:7" x14ac:dyDescent="0.3">
      <c r="A335" t="s">
        <v>56</v>
      </c>
      <c r="B335">
        <v>62</v>
      </c>
      <c r="C335">
        <v>4</v>
      </c>
      <c r="D335" t="s">
        <v>168</v>
      </c>
      <c r="E335" t="s">
        <v>128</v>
      </c>
      <c r="F335" t="s">
        <v>12</v>
      </c>
      <c r="G335" t="str">
        <f>""</f>
        <v/>
      </c>
    </row>
    <row r="336" spans="1:7" x14ac:dyDescent="0.3">
      <c r="A336" t="s">
        <v>56</v>
      </c>
      <c r="B336">
        <v>158</v>
      </c>
      <c r="C336">
        <v>5</v>
      </c>
      <c r="D336" t="s">
        <v>15</v>
      </c>
      <c r="E336" t="s">
        <v>16</v>
      </c>
      <c r="F336" t="s">
        <v>12</v>
      </c>
      <c r="G336" t="str">
        <f>""</f>
        <v/>
      </c>
    </row>
    <row r="338" spans="1:7" x14ac:dyDescent="0.3">
      <c r="A338">
        <v>2</v>
      </c>
      <c r="C338">
        <v>18</v>
      </c>
      <c r="D338" t="s">
        <v>220</v>
      </c>
      <c r="E338" t="s">
        <v>1</v>
      </c>
    </row>
    <row r="339" spans="1:7" x14ac:dyDescent="0.3">
      <c r="A339">
        <v>1</v>
      </c>
      <c r="B339">
        <v>108</v>
      </c>
      <c r="C339">
        <v>5</v>
      </c>
      <c r="D339" t="s">
        <v>31</v>
      </c>
      <c r="E339" t="s">
        <v>3</v>
      </c>
      <c r="F339" t="s">
        <v>28</v>
      </c>
      <c r="G339" t="str">
        <f>"8.62"</f>
        <v>8.62</v>
      </c>
    </row>
    <row r="340" spans="1:7" x14ac:dyDescent="0.3">
      <c r="A340">
        <v>2</v>
      </c>
      <c r="B340">
        <v>58</v>
      </c>
      <c r="C340">
        <v>4</v>
      </c>
      <c r="D340" t="s">
        <v>169</v>
      </c>
      <c r="E340" t="s">
        <v>11</v>
      </c>
      <c r="F340" t="s">
        <v>12</v>
      </c>
      <c r="G340" t="str">
        <f>"8.63"</f>
        <v>8.63</v>
      </c>
    </row>
    <row r="341" spans="1:7" x14ac:dyDescent="0.3">
      <c r="A341">
        <v>3</v>
      </c>
      <c r="B341">
        <v>59</v>
      </c>
      <c r="C341">
        <v>3</v>
      </c>
      <c r="D341" t="s">
        <v>179</v>
      </c>
      <c r="E341" t="s">
        <v>22</v>
      </c>
      <c r="F341" t="s">
        <v>23</v>
      </c>
      <c r="G341" t="str">
        <f>"8.64"</f>
        <v>8.64</v>
      </c>
    </row>
    <row r="342" spans="1:7" x14ac:dyDescent="0.3">
      <c r="A342">
        <v>4</v>
      </c>
      <c r="B342">
        <v>161</v>
      </c>
      <c r="C342">
        <v>1</v>
      </c>
      <c r="D342" t="s">
        <v>180</v>
      </c>
      <c r="E342" t="s">
        <v>88</v>
      </c>
      <c r="F342" t="s">
        <v>12</v>
      </c>
      <c r="G342" t="str">
        <f>"8.66"</f>
        <v>8.66</v>
      </c>
    </row>
    <row r="343" spans="1:7" x14ac:dyDescent="0.3">
      <c r="A343">
        <v>5</v>
      </c>
      <c r="B343">
        <v>164</v>
      </c>
      <c r="C343">
        <v>2</v>
      </c>
      <c r="D343" t="s">
        <v>173</v>
      </c>
      <c r="E343" t="s">
        <v>22</v>
      </c>
      <c r="F343" t="s">
        <v>28</v>
      </c>
      <c r="G343" t="str">
        <f>"8.73"</f>
        <v>8.73</v>
      </c>
    </row>
    <row r="345" spans="1:7" x14ac:dyDescent="0.3">
      <c r="A345">
        <v>2</v>
      </c>
      <c r="C345">
        <v>19</v>
      </c>
      <c r="D345" t="s">
        <v>220</v>
      </c>
      <c r="E345" t="s">
        <v>1</v>
      </c>
    </row>
    <row r="346" spans="1:7" x14ac:dyDescent="0.3">
      <c r="A346">
        <v>1</v>
      </c>
      <c r="B346">
        <v>42</v>
      </c>
      <c r="C346">
        <v>2</v>
      </c>
      <c r="D346" t="s">
        <v>176</v>
      </c>
      <c r="E346" t="s">
        <v>22</v>
      </c>
      <c r="F346" t="s">
        <v>12</v>
      </c>
      <c r="G346" t="str">
        <f>"8.66"</f>
        <v>8.66</v>
      </c>
    </row>
    <row r="347" spans="1:7" x14ac:dyDescent="0.3">
      <c r="A347">
        <v>2</v>
      </c>
      <c r="B347">
        <v>177</v>
      </c>
      <c r="C347">
        <v>5</v>
      </c>
      <c r="D347" t="s">
        <v>123</v>
      </c>
      <c r="E347" t="s">
        <v>86</v>
      </c>
      <c r="F347" t="s">
        <v>12</v>
      </c>
      <c r="G347" t="str">
        <f>"8.74"</f>
        <v>8.74</v>
      </c>
    </row>
    <row r="348" spans="1:7" x14ac:dyDescent="0.3">
      <c r="A348">
        <v>3</v>
      </c>
      <c r="B348">
        <v>105</v>
      </c>
      <c r="C348">
        <v>4</v>
      </c>
      <c r="D348" t="s">
        <v>175</v>
      </c>
      <c r="E348" t="s">
        <v>22</v>
      </c>
      <c r="F348" t="s">
        <v>28</v>
      </c>
      <c r="G348" t="str">
        <f>"8.75"</f>
        <v>8.75</v>
      </c>
    </row>
    <row r="349" spans="1:7" x14ac:dyDescent="0.3">
      <c r="A349">
        <v>4</v>
      </c>
      <c r="B349">
        <v>13</v>
      </c>
      <c r="C349">
        <v>1</v>
      </c>
      <c r="D349" t="s">
        <v>163</v>
      </c>
      <c r="E349" t="s">
        <v>25</v>
      </c>
      <c r="F349" t="s">
        <v>4</v>
      </c>
      <c r="G349" t="str">
        <f>"8.78"</f>
        <v>8.78</v>
      </c>
    </row>
    <row r="350" spans="1:7" x14ac:dyDescent="0.3">
      <c r="A350">
        <v>5</v>
      </c>
      <c r="B350">
        <v>134</v>
      </c>
      <c r="C350">
        <v>3</v>
      </c>
      <c r="D350" t="s">
        <v>174</v>
      </c>
      <c r="E350" t="s">
        <v>22</v>
      </c>
      <c r="F350" t="s">
        <v>4</v>
      </c>
      <c r="G350" t="str">
        <f>"8.89"</f>
        <v>8.89</v>
      </c>
    </row>
    <row r="352" spans="1:7" x14ac:dyDescent="0.3">
      <c r="A352">
        <v>2</v>
      </c>
      <c r="C352">
        <v>20</v>
      </c>
      <c r="D352" t="s">
        <v>220</v>
      </c>
      <c r="E352" t="s">
        <v>1</v>
      </c>
    </row>
    <row r="353" spans="1:7" x14ac:dyDescent="0.3">
      <c r="A353">
        <v>1</v>
      </c>
      <c r="B353">
        <v>3</v>
      </c>
      <c r="C353">
        <v>4</v>
      </c>
      <c r="D353" t="s">
        <v>17</v>
      </c>
      <c r="E353" t="s">
        <v>18</v>
      </c>
      <c r="F353" t="s">
        <v>12</v>
      </c>
      <c r="G353" t="str">
        <f>"8.83"</f>
        <v>8.83</v>
      </c>
    </row>
    <row r="354" spans="1:7" x14ac:dyDescent="0.3">
      <c r="A354">
        <v>2</v>
      </c>
      <c r="B354">
        <v>193</v>
      </c>
      <c r="C354">
        <v>3</v>
      </c>
      <c r="D354" t="s">
        <v>140</v>
      </c>
      <c r="E354" t="s">
        <v>141</v>
      </c>
      <c r="F354" t="s">
        <v>35</v>
      </c>
      <c r="G354" t="str">
        <f>"8.85"</f>
        <v>8.85</v>
      </c>
    </row>
    <row r="355" spans="1:7" x14ac:dyDescent="0.3">
      <c r="A355">
        <v>3</v>
      </c>
      <c r="B355">
        <v>7</v>
      </c>
      <c r="C355">
        <v>5</v>
      </c>
      <c r="D355" t="s">
        <v>185</v>
      </c>
      <c r="E355" t="s">
        <v>3</v>
      </c>
      <c r="F355" t="s">
        <v>23</v>
      </c>
      <c r="G355" t="str">
        <f>"8.95"</f>
        <v>8.95</v>
      </c>
    </row>
    <row r="356" spans="1:7" x14ac:dyDescent="0.3">
      <c r="A356">
        <v>4</v>
      </c>
      <c r="B356">
        <v>103</v>
      </c>
      <c r="C356">
        <v>2</v>
      </c>
      <c r="D356" t="s">
        <v>195</v>
      </c>
      <c r="E356" t="s">
        <v>22</v>
      </c>
      <c r="F356" t="s">
        <v>4</v>
      </c>
      <c r="G356" t="str">
        <f>"9.03"</f>
        <v>9.03</v>
      </c>
    </row>
    <row r="357" spans="1:7" x14ac:dyDescent="0.3">
      <c r="A357">
        <v>5</v>
      </c>
      <c r="B357">
        <v>159</v>
      </c>
      <c r="C357">
        <v>1</v>
      </c>
      <c r="D357" t="s">
        <v>196</v>
      </c>
      <c r="E357" t="s">
        <v>22</v>
      </c>
      <c r="F357" t="s">
        <v>12</v>
      </c>
      <c r="G357" t="str">
        <f>"9.13"</f>
        <v>9.13</v>
      </c>
    </row>
    <row r="359" spans="1:7" x14ac:dyDescent="0.3">
      <c r="A359">
        <v>2</v>
      </c>
      <c r="C359">
        <v>21</v>
      </c>
      <c r="D359" t="s">
        <v>220</v>
      </c>
      <c r="E359" t="s">
        <v>1</v>
      </c>
    </row>
    <row r="360" spans="1:7" x14ac:dyDescent="0.3">
      <c r="A360">
        <v>1</v>
      </c>
      <c r="B360">
        <v>45</v>
      </c>
      <c r="C360">
        <v>2</v>
      </c>
      <c r="D360" t="s">
        <v>203</v>
      </c>
      <c r="E360" t="s">
        <v>22</v>
      </c>
      <c r="F360" t="s">
        <v>4</v>
      </c>
      <c r="G360" t="str">
        <f>"8.99"</f>
        <v>8.99</v>
      </c>
    </row>
    <row r="361" spans="1:7" x14ac:dyDescent="0.3">
      <c r="A361">
        <v>2</v>
      </c>
      <c r="B361">
        <v>131</v>
      </c>
      <c r="C361">
        <v>3</v>
      </c>
      <c r="D361" t="s">
        <v>202</v>
      </c>
      <c r="E361" t="s">
        <v>22</v>
      </c>
      <c r="F361" t="s">
        <v>12</v>
      </c>
      <c r="G361" t="str">
        <f>"9.00"</f>
        <v>9.00</v>
      </c>
    </row>
    <row r="362" spans="1:7" x14ac:dyDescent="0.3">
      <c r="A362">
        <v>3</v>
      </c>
      <c r="B362">
        <v>86</v>
      </c>
      <c r="C362">
        <v>1</v>
      </c>
      <c r="D362" t="s">
        <v>186</v>
      </c>
      <c r="E362" t="s">
        <v>137</v>
      </c>
      <c r="F362" t="s">
        <v>35</v>
      </c>
      <c r="G362" t="str">
        <f>"9.04"</f>
        <v>9.04</v>
      </c>
    </row>
    <row r="363" spans="1:7" x14ac:dyDescent="0.3">
      <c r="A363">
        <v>4</v>
      </c>
      <c r="B363">
        <v>171</v>
      </c>
      <c r="C363">
        <v>4</v>
      </c>
      <c r="D363" t="s">
        <v>197</v>
      </c>
      <c r="E363" t="s">
        <v>198</v>
      </c>
      <c r="F363" t="s">
        <v>23</v>
      </c>
      <c r="G363" t="str">
        <f>"9.10"</f>
        <v>9.10</v>
      </c>
    </row>
    <row r="365" spans="1:7" x14ac:dyDescent="0.3">
      <c r="A365">
        <v>2</v>
      </c>
      <c r="C365">
        <v>22</v>
      </c>
      <c r="D365" t="s">
        <v>220</v>
      </c>
      <c r="E365" t="s">
        <v>1</v>
      </c>
    </row>
    <row r="366" spans="1:7" x14ac:dyDescent="0.3">
      <c r="A366">
        <v>1</v>
      </c>
      <c r="B366">
        <v>172</v>
      </c>
      <c r="C366">
        <v>2</v>
      </c>
      <c r="D366" t="s">
        <v>193</v>
      </c>
      <c r="E366" t="s">
        <v>22</v>
      </c>
      <c r="F366" t="s">
        <v>28</v>
      </c>
      <c r="G366" t="str">
        <f>"9.02"</f>
        <v>9.02</v>
      </c>
    </row>
    <row r="367" spans="1:7" x14ac:dyDescent="0.3">
      <c r="A367">
        <v>2</v>
      </c>
      <c r="B367">
        <v>123</v>
      </c>
      <c r="C367">
        <v>3</v>
      </c>
      <c r="D367" t="s">
        <v>187</v>
      </c>
      <c r="E367" t="s">
        <v>188</v>
      </c>
      <c r="F367" t="s">
        <v>12</v>
      </c>
      <c r="G367" t="str">
        <f>"9.10"</f>
        <v>9.10</v>
      </c>
    </row>
    <row r="368" spans="1:7" x14ac:dyDescent="0.3">
      <c r="A368">
        <v>3</v>
      </c>
      <c r="B368">
        <v>140</v>
      </c>
      <c r="C368">
        <v>4</v>
      </c>
      <c r="D368" t="s">
        <v>207</v>
      </c>
      <c r="E368" t="s">
        <v>22</v>
      </c>
      <c r="F368" t="s">
        <v>12</v>
      </c>
      <c r="G368" t="str">
        <f>"9.26"</f>
        <v>9.26</v>
      </c>
    </row>
    <row r="369" spans="1:7" x14ac:dyDescent="0.3">
      <c r="A369">
        <v>4</v>
      </c>
      <c r="B369">
        <v>110</v>
      </c>
      <c r="C369">
        <v>1</v>
      </c>
      <c r="D369" t="s">
        <v>204</v>
      </c>
      <c r="E369" t="s">
        <v>22</v>
      </c>
      <c r="F369" t="s">
        <v>12</v>
      </c>
      <c r="G369" t="str">
        <f>"9.29"</f>
        <v>9.29</v>
      </c>
    </row>
    <row r="371" spans="1:7" x14ac:dyDescent="0.3">
      <c r="A371">
        <v>2</v>
      </c>
      <c r="C371">
        <v>23</v>
      </c>
      <c r="D371" t="s">
        <v>220</v>
      </c>
      <c r="E371" t="s">
        <v>1</v>
      </c>
    </row>
    <row r="372" spans="1:7" x14ac:dyDescent="0.3">
      <c r="A372">
        <v>1</v>
      </c>
      <c r="B372">
        <v>132</v>
      </c>
      <c r="C372">
        <v>4</v>
      </c>
      <c r="D372" t="s">
        <v>211</v>
      </c>
      <c r="E372" t="s">
        <v>212</v>
      </c>
      <c r="F372" t="s">
        <v>23</v>
      </c>
      <c r="G372" t="str">
        <f>"9.21"</f>
        <v>9.21</v>
      </c>
    </row>
    <row r="373" spans="1:7" x14ac:dyDescent="0.3">
      <c r="A373">
        <v>2</v>
      </c>
      <c r="B373">
        <v>170</v>
      </c>
      <c r="C373">
        <v>3</v>
      </c>
      <c r="D373" t="s">
        <v>205</v>
      </c>
      <c r="E373" t="s">
        <v>22</v>
      </c>
      <c r="F373" t="s">
        <v>12</v>
      </c>
      <c r="G373" t="str">
        <f>"9.27"</f>
        <v>9.27</v>
      </c>
    </row>
    <row r="374" spans="1:7" x14ac:dyDescent="0.3">
      <c r="A374">
        <v>3</v>
      </c>
      <c r="B374">
        <v>10</v>
      </c>
      <c r="C374">
        <v>2</v>
      </c>
      <c r="D374" t="s">
        <v>208</v>
      </c>
      <c r="E374" t="s">
        <v>22</v>
      </c>
      <c r="F374" t="s">
        <v>4</v>
      </c>
      <c r="G374" t="str">
        <f>"9.38"</f>
        <v>9.38</v>
      </c>
    </row>
    <row r="375" spans="1:7" x14ac:dyDescent="0.3">
      <c r="A375" t="s">
        <v>56</v>
      </c>
      <c r="B375">
        <v>119</v>
      </c>
      <c r="C375">
        <v>1</v>
      </c>
      <c r="D375" t="s">
        <v>219</v>
      </c>
      <c r="E375" t="s">
        <v>22</v>
      </c>
      <c r="F375" t="s">
        <v>4</v>
      </c>
      <c r="G375" t="str">
        <f>""</f>
        <v/>
      </c>
    </row>
    <row r="377" spans="1:7" x14ac:dyDescent="0.3">
      <c r="A377">
        <v>2</v>
      </c>
      <c r="C377">
        <v>24</v>
      </c>
      <c r="D377" t="s">
        <v>220</v>
      </c>
      <c r="E377" t="s">
        <v>1</v>
      </c>
    </row>
    <row r="378" spans="1:7" x14ac:dyDescent="0.3">
      <c r="A378">
        <v>1</v>
      </c>
      <c r="B378">
        <v>119</v>
      </c>
      <c r="C378">
        <v>5</v>
      </c>
      <c r="D378" t="s">
        <v>219</v>
      </c>
      <c r="E378" t="s">
        <v>22</v>
      </c>
      <c r="F378" t="s">
        <v>4</v>
      </c>
      <c r="G378" t="str">
        <f>"9.21"</f>
        <v>9.21</v>
      </c>
    </row>
    <row r="379" spans="1:7" x14ac:dyDescent="0.3">
      <c r="A379">
        <v>2</v>
      </c>
      <c r="B379">
        <v>75</v>
      </c>
      <c r="C379">
        <v>3</v>
      </c>
      <c r="D379" t="s">
        <v>209</v>
      </c>
      <c r="E379" t="s">
        <v>22</v>
      </c>
      <c r="F379" t="s">
        <v>12</v>
      </c>
      <c r="G379" t="str">
        <f>"9.39"</f>
        <v>9.39</v>
      </c>
    </row>
    <row r="380" spans="1:7" x14ac:dyDescent="0.3">
      <c r="A380">
        <v>3</v>
      </c>
      <c r="B380">
        <v>16</v>
      </c>
      <c r="C380">
        <v>4</v>
      </c>
      <c r="D380" t="s">
        <v>213</v>
      </c>
      <c r="E380" t="s">
        <v>212</v>
      </c>
      <c r="F380" t="s">
        <v>4</v>
      </c>
      <c r="G380" t="str">
        <f>"9.51"</f>
        <v>9.51</v>
      </c>
    </row>
    <row r="381" spans="1:7" x14ac:dyDescent="0.3">
      <c r="A381">
        <v>4</v>
      </c>
      <c r="B381">
        <v>150</v>
      </c>
      <c r="C381">
        <v>2</v>
      </c>
      <c r="D381" t="s">
        <v>5</v>
      </c>
      <c r="E381" t="s">
        <v>6</v>
      </c>
      <c r="F381" t="s">
        <v>4</v>
      </c>
      <c r="G381" t="str">
        <f>"9.74"</f>
        <v>9.74</v>
      </c>
    </row>
    <row r="382" spans="1:7" x14ac:dyDescent="0.3">
      <c r="A382">
        <v>5</v>
      </c>
      <c r="B382">
        <v>100</v>
      </c>
      <c r="C382">
        <v>1</v>
      </c>
      <c r="D382" t="s">
        <v>214</v>
      </c>
      <c r="E382" t="s">
        <v>22</v>
      </c>
      <c r="F382" t="s">
        <v>12</v>
      </c>
      <c r="G382" t="str">
        <f>"9.99"</f>
        <v>9.99</v>
      </c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Full Track 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and Helen Smith</dc:creator>
  <cp:lastModifiedBy>Ian and Helen Smith</cp:lastModifiedBy>
  <dcterms:created xsi:type="dcterms:W3CDTF">2025-03-02T15:43:00Z</dcterms:created>
  <dcterms:modified xsi:type="dcterms:W3CDTF">2025-03-04T13:20:15Z</dcterms:modified>
</cp:coreProperties>
</file>